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8" yWindow="4968" windowWidth="14280" windowHeight="8268" activeTab="0"/>
  </bookViews>
  <sheets>
    <sheet name="pl.wydat." sheetId="1" r:id="rId1"/>
    <sheet name="Arkusz1" sheetId="2" r:id="rId2"/>
  </sheets>
  <definedNames>
    <definedName name="_xlnm.Print_Area" localSheetId="0">'pl.wydat.'!$A$1:$G$457</definedName>
  </definedNames>
  <calcPr fullCalcOnLoad="1"/>
</workbook>
</file>

<file path=xl/sharedStrings.xml><?xml version="1.0" encoding="utf-8"?>
<sst xmlns="http://schemas.openxmlformats.org/spreadsheetml/2006/main" count="661" uniqueCount="255">
  <si>
    <t>§</t>
  </si>
  <si>
    <t>Treść</t>
  </si>
  <si>
    <t>GOSPODARKA  MIESZKANIOWA</t>
  </si>
  <si>
    <t>Gospodarka  gruntami  i  nieruchomościami</t>
  </si>
  <si>
    <t>DZIAŁALNOŚĆ   USŁUGOWA</t>
  </si>
  <si>
    <t>ADMINISTRACJA  PUBLICZNA</t>
  </si>
  <si>
    <t>Urzędy  wojewódzkie</t>
  </si>
  <si>
    <t>URZĘDY  NACZELNYCH  ORGANÓW  WŁADZY  PAŃSTWOWEJ,  KONTROLI  I  OCHRONY  PRAWA  ORAZ  SĄDOWNICTWA</t>
  </si>
  <si>
    <t>Urzędy  naczelnych  organów  władzy państwowej, kontroli  i  ochrony  prawa</t>
  </si>
  <si>
    <t>OŚWIATA  I  WYCHOWANIE</t>
  </si>
  <si>
    <t>Szkoły  podstawowe</t>
  </si>
  <si>
    <t>Przedszkola</t>
  </si>
  <si>
    <t>POMOC  SPOŁECZNA</t>
  </si>
  <si>
    <t>Ośrodki  pomocy  społecznej</t>
  </si>
  <si>
    <t>Pozostała  działalność</t>
  </si>
  <si>
    <t>2310</t>
  </si>
  <si>
    <t>GOSPODARKA  KOMUNALNA  I  OCHRONA  ŚRODOWISKA</t>
  </si>
  <si>
    <t>Gospodarka  ściekowa  i  ochrona  wód</t>
  </si>
  <si>
    <t>OGÓŁEM</t>
  </si>
  <si>
    <t>010</t>
  </si>
  <si>
    <t>ROLNICTWO  I  ŁOWIECTWO</t>
  </si>
  <si>
    <t>01030</t>
  </si>
  <si>
    <t>TRANSPORT  I  ŁĄCZNOŚĆ</t>
  </si>
  <si>
    <t>Drogi  publiczne  gminne</t>
  </si>
  <si>
    <t xml:space="preserve">BEZPIECZEŃSTWO  PUBLICZNE  I  OCHRONA  PRZECIWPOŻAROWA </t>
  </si>
  <si>
    <t>Ochotnicze  straże  pożarne</t>
  </si>
  <si>
    <t>OBSŁUGA  DŁUGU  PUBLICZNEGO</t>
  </si>
  <si>
    <t>Obsługa  papierów  wartościowych,  kredytów i  pożyczek  jednostek  samorządu  terytorialnego</t>
  </si>
  <si>
    <t>Dowożenie  uczniów  do  szkół</t>
  </si>
  <si>
    <t>Dokształcanie  i doskonalenie  nauczycieli</t>
  </si>
  <si>
    <t>OCHRONA  ZDROWIA</t>
  </si>
  <si>
    <t>Przeciwdziałanie   alkoholizmowi</t>
  </si>
  <si>
    <t>Dodatki  mieszkaniowe</t>
  </si>
  <si>
    <t>Gospodarka  odpadami</t>
  </si>
  <si>
    <t>KULTURA  I  OCHRONA  DZIEDZICTWA  NARODOWEGO</t>
  </si>
  <si>
    <t>Biblioteki</t>
  </si>
  <si>
    <t>Zakup  materiałów  i  wyposażenia</t>
  </si>
  <si>
    <t>Izby  rolnicze</t>
  </si>
  <si>
    <t>Wpłaty  gmin  na  rzecz  izb  rolniczych  w  wysokości  2%  uzyskanych  wpływów z podatku  rolnego</t>
  </si>
  <si>
    <t>Wynagrodzenia  osobowe  pracowników</t>
  </si>
  <si>
    <t>Dodatkowe  wynagrodzenie  roczne</t>
  </si>
  <si>
    <t>Składki  na ubezpieczenia  społeczne</t>
  </si>
  <si>
    <t>Zakup energii</t>
  </si>
  <si>
    <t>Zakup  usług  pozostałych</t>
  </si>
  <si>
    <t>Podróże  służbowe  krajowe</t>
  </si>
  <si>
    <t>Wydatki inwestycyjne jednostek budżetowych</t>
  </si>
  <si>
    <t>Różne  opłaty  i  składki</t>
  </si>
  <si>
    <t>Zakup  energii</t>
  </si>
  <si>
    <t>Różne opłaty i składki</t>
  </si>
  <si>
    <t>Różne  wydatki  na  rzecz  osób  fizycznych</t>
  </si>
  <si>
    <t>Zakup  usług  zdrowotnych</t>
  </si>
  <si>
    <t>Oświetlenie  ulic  placów  i  dróg</t>
  </si>
  <si>
    <t>Zakupy  usług  remontowych</t>
  </si>
  <si>
    <t>Zakup usług pozostałych</t>
  </si>
  <si>
    <t>6050</t>
  </si>
  <si>
    <t>4300</t>
  </si>
  <si>
    <t>4210</t>
  </si>
  <si>
    <t>Zakup materiałów i wyposażenia</t>
  </si>
  <si>
    <t>Dotacje  celowe  z  budżetu  na  finansowanie  lub  dofinansowanie zadań  zleconych  do  realizacji  stowarzyszeniom</t>
  </si>
  <si>
    <t>4430</t>
  </si>
  <si>
    <t>852</t>
  </si>
  <si>
    <t xml:space="preserve">Wynagrodzenia  osobowe  pracowników  </t>
  </si>
  <si>
    <t>2360</t>
  </si>
  <si>
    <t>Zakup usług remontowych</t>
  </si>
  <si>
    <t>Zasiłki  i  pomoc  w  naturze  oraz  składki  na  ubezpieczenia emerytalne i rentowe</t>
  </si>
  <si>
    <t>4170</t>
  </si>
  <si>
    <t>Wynagrodzenia bezosobowe</t>
  </si>
  <si>
    <t>Świadczenia społeczne</t>
  </si>
  <si>
    <t>4360</t>
  </si>
  <si>
    <t>Wydatki na zakupy inwestycyjne jednostek budżetowych</t>
  </si>
  <si>
    <t>3020</t>
  </si>
  <si>
    <t>Pozostała działalność</t>
  </si>
  <si>
    <t>Podróże służbowe krajowe</t>
  </si>
  <si>
    <t>Odpisy na zakładowy fundusz świadczeń socjalnych</t>
  </si>
  <si>
    <t>Wydatki osobowe niezaliczone  do wynagrodzeń</t>
  </si>
  <si>
    <t xml:space="preserve">Wynagrodzenia osobowe pracowników </t>
  </si>
  <si>
    <t xml:space="preserve">Dodatkowe wynagrodzenia roczne </t>
  </si>
  <si>
    <t>Składki na ubezpieczenia społeczne</t>
  </si>
  <si>
    <t>Składki na Fundusz Pracy</t>
  </si>
  <si>
    <t>Zakup materiałów  i wyposażenia</t>
  </si>
  <si>
    <t>Zakup usług zdrowotnych</t>
  </si>
  <si>
    <t>Odpisy na  zakładowy fundusz świadczeń socjalnych</t>
  </si>
  <si>
    <t>Wynagrodzenia osobowe pracowników</t>
  </si>
  <si>
    <t>Zakup środków żywności</t>
  </si>
  <si>
    <t>Szkolenia pracowników niebędących członkami korpusu służby cywilnej</t>
  </si>
  <si>
    <t>Rozdz.</t>
  </si>
  <si>
    <t>4700</t>
  </si>
  <si>
    <t>Szkolenia pracowników niebędących członkami korpusu słuzby cywilnej</t>
  </si>
  <si>
    <t xml:space="preserve">Dział </t>
  </si>
  <si>
    <t>400</t>
  </si>
  <si>
    <t>WYRWARZANIE I ZAOPATRYWANIE W ENERGIĘ ELEKTRYCZNĄ, GAZ I WODĘ</t>
  </si>
  <si>
    <t>40001</t>
  </si>
  <si>
    <t>Dostarczanie ciepła</t>
  </si>
  <si>
    <t>Wydatki osobowe niezaliczone do wynagrodzeń</t>
  </si>
  <si>
    <t>4010</t>
  </si>
  <si>
    <t>4280</t>
  </si>
  <si>
    <t>40002</t>
  </si>
  <si>
    <t>Dostarczanie wody</t>
  </si>
  <si>
    <t>4040</t>
  </si>
  <si>
    <t>4110</t>
  </si>
  <si>
    <t>4120</t>
  </si>
  <si>
    <t>4260</t>
  </si>
  <si>
    <t xml:space="preserve">4300  </t>
  </si>
  <si>
    <t>4410</t>
  </si>
  <si>
    <t>4440</t>
  </si>
  <si>
    <t>60016</t>
  </si>
  <si>
    <t>Dodatkowe wynagrodzenie roczne</t>
  </si>
  <si>
    <t>70005</t>
  </si>
  <si>
    <t>Rady  gmin</t>
  </si>
  <si>
    <t>75011</t>
  </si>
  <si>
    <t>75022</t>
  </si>
  <si>
    <t xml:space="preserve">Urzędy  gmin </t>
  </si>
  <si>
    <t>75095</t>
  </si>
  <si>
    <t>75101</t>
  </si>
  <si>
    <t>75412</t>
  </si>
  <si>
    <t>4610</t>
  </si>
  <si>
    <t>Koszty postępowania sądowego i prokuratorskiego</t>
  </si>
  <si>
    <t>75702</t>
  </si>
  <si>
    <t>80103</t>
  </si>
  <si>
    <t>Oddziały przedzkolne w szkołach podstawowych</t>
  </si>
  <si>
    <t>85154</t>
  </si>
  <si>
    <t>3030</t>
  </si>
  <si>
    <t>Różne wydatki na rzecz osób fizycznych</t>
  </si>
  <si>
    <t>Ośrodki wsparcia</t>
  </si>
  <si>
    <t>Zakup usług przez jednostki samorządu terytorialnego od innych jednostek samorządu terytorialnego /opłaty za pobyt w domu pomocy społecznej/</t>
  </si>
  <si>
    <t>92116</t>
  </si>
  <si>
    <t>90002</t>
  </si>
  <si>
    <t>90001</t>
  </si>
  <si>
    <t>90015</t>
  </si>
  <si>
    <t>80101</t>
  </si>
  <si>
    <t>75023</t>
  </si>
  <si>
    <t>90095</t>
  </si>
  <si>
    <t>92695</t>
  </si>
  <si>
    <t>2480</t>
  </si>
  <si>
    <t>Dotacja podmiotowa z budżetu dla samorządowej instytucji kultury</t>
  </si>
  <si>
    <t>82153</t>
  </si>
  <si>
    <t>Zwalczanie narkomanii</t>
  </si>
  <si>
    <t>Zakup leków, wyrobów medycznych i produktów biobójczych</t>
  </si>
  <si>
    <t>758</t>
  </si>
  <si>
    <t>RÓŻNE ROZLICZENIA</t>
  </si>
  <si>
    <t>75818</t>
  </si>
  <si>
    <t>Rezerwy ogólne i celowe</t>
  </si>
  <si>
    <t>4810</t>
  </si>
  <si>
    <t>Rezerwy</t>
  </si>
  <si>
    <t>01095</t>
  </si>
  <si>
    <t>Zakup usług pozostałcych</t>
  </si>
  <si>
    <t>90004</t>
  </si>
  <si>
    <t>Utrzymanie zielenii w miastach i gminach</t>
  </si>
  <si>
    <t>Wykonanie</t>
  </si>
  <si>
    <t>% wykon.</t>
  </si>
  <si>
    <t>Promocja jednostek samorządu terytorialnego</t>
  </si>
  <si>
    <t>4140</t>
  </si>
  <si>
    <t>Wpłaty na Państwowy Fundusz Osób Niepełnosprawnych</t>
  </si>
  <si>
    <t>92601</t>
  </si>
  <si>
    <t>Obiekty sportowe</t>
  </si>
  <si>
    <t>EDUKACYJNA OPIEKA WYCHOWAWCZA</t>
  </si>
  <si>
    <t>Pomoc materialna dla uczniów</t>
  </si>
  <si>
    <t>Stypendia dla uczniów</t>
  </si>
  <si>
    <t>Składki  na ubezpieczenia zdrowotne opłacane  za osoby  pobierające  niektóre  świadczenia  z  pomocy  społecznej, niektóre świadczenia rodzinne oraz za osoby uczestniczące w zajęciach w centrum integracji społecznej</t>
  </si>
  <si>
    <t>Opłaty z tytułu zakupu usług telekomunikacyjnych świadczonych w ruchomej publicznej sieci telefonicznej</t>
  </si>
  <si>
    <t>Opłaty z tytułu zakupu usług telekomunikacyjnch świadczonych w ruchomej publicznej sieci telefonicznej</t>
  </si>
  <si>
    <t>Zasiłki stałe</t>
  </si>
  <si>
    <t>8010</t>
  </si>
  <si>
    <t>Rozliczenia z bankami związane z obsługą długu publicznego</t>
  </si>
  <si>
    <t>8110</t>
  </si>
  <si>
    <t>Odsetki od samorządowych papierów wartościowych lub zaciągniętych przez jednostkę samorządu terytorialnego kredytów i pożyczek</t>
  </si>
  <si>
    <t>Stołówki szkolne i przedszkolne</t>
  </si>
  <si>
    <t>Usługi opiekuńcze i specjalistyczne usługi opiekuńcze</t>
  </si>
  <si>
    <t xml:space="preserve">KULTURA  FIZYCZNA  </t>
  </si>
  <si>
    <t>4100</t>
  </si>
  <si>
    <t>Wynagrodzenia agencyjno - prowizyjne</t>
  </si>
  <si>
    <t>Rodziny zastępcze</t>
  </si>
  <si>
    <t xml:space="preserve">Składki na ubezpieczenie zdrowotne </t>
  </si>
  <si>
    <t>Zakup usług przez jednostki samorządu terytorialnego od innych jednostek samorządu terytorialnego</t>
  </si>
  <si>
    <t>Dotacje celowe z budżetu jednostki samorządu terytorialnego, udzielone w trybie art.. 221 ustawy, na finansowanie lub dofinansowanie zadań zleconych do realizacji organizacjom prowadzącym działalność pożytku publicznego</t>
  </si>
  <si>
    <t>4500</t>
  </si>
  <si>
    <t>Pozostałe podatki na rzecz budżetów jednostek samorządu terytorialnego</t>
  </si>
  <si>
    <t>Wspieranie rodziny</t>
  </si>
  <si>
    <t>40003</t>
  </si>
  <si>
    <t>Dostarczanie energii elektrycznej</t>
  </si>
  <si>
    <t>71004</t>
  </si>
  <si>
    <t>Plany zagospodarowania przestrzennego</t>
  </si>
  <si>
    <t>Opłaty z tytułu zakupu usług telekomunikacyjnych</t>
  </si>
  <si>
    <t xml:space="preserve">Opłaty z tytułu zakupu usług telekomunikacyjnych </t>
  </si>
  <si>
    <t>90013</t>
  </si>
  <si>
    <t>Schroniska dla zwierząt</t>
  </si>
  <si>
    <t>Zakup usłu pozostałych</t>
  </si>
  <si>
    <t>Świadczenia wychowawcze</t>
  </si>
  <si>
    <t>92109</t>
  </si>
  <si>
    <t>Domy i ośrodki kultury, świetlice i kluby</t>
  </si>
  <si>
    <t>Pomoc w zakresie dożywiania</t>
  </si>
  <si>
    <t>RODZINA</t>
  </si>
  <si>
    <t>Świadczenia rodzinne, świadczenia z funduszu alimentacyjnego oraz składki na ubezpieczenia emerytalne i rentowe z ubezpieczenia społecznego</t>
  </si>
  <si>
    <t>Karta Dużej Rodziny</t>
  </si>
  <si>
    <t>Zwrot dotacji oraz płatności, w tym wykorzystanych niezgodnie z przeznaczeniem lub wykorzystanych z narudszeniem procedur, o których mowa w art.. 184 ustawy, pobranych nienależnie lub w nadmiernej wysokości</t>
  </si>
  <si>
    <t>Świadczenie społeczne</t>
  </si>
  <si>
    <t>Odsetki od dotacji oraz płatności wykorzystanych niezgodnie z przeznaczeniem lub wykorzystanych z naruszeniem procedur, o których mowa w art.. 184 ustawy, pobranych nienależnie lub w nadmiernej wysokości</t>
  </si>
  <si>
    <t>Dotacje celowe przekazane gminie na zadania bieżące realizowane na podstawie porozumień miedzy jednostkami samorządu terytorialnego</t>
  </si>
  <si>
    <t>Podatek od nieruchomości</t>
  </si>
  <si>
    <t>75814</t>
  </si>
  <si>
    <t>Różne rozliczenia finansowe</t>
  </si>
  <si>
    <t>4530</t>
  </si>
  <si>
    <t>Podatek od towarów i usług</t>
  </si>
  <si>
    <t>Zakup środków dydaktycznych i książek</t>
  </si>
  <si>
    <t>Pomoc materialna dla uczniów o charakterze motywacyjnym</t>
  </si>
  <si>
    <t>Szkolenia pracowników niebęących członkami korpusu służby cywilnej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</si>
  <si>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ustaleniu i wypłacie zasiłków dla opiekunów</t>
  </si>
  <si>
    <t>Składki na ubezpieczenie zdrowotne</t>
  </si>
  <si>
    <t>6057</t>
  </si>
  <si>
    <t>6059</t>
  </si>
  <si>
    <t>Plan  na  2020 rok</t>
  </si>
  <si>
    <t>01009</t>
  </si>
  <si>
    <t>Spółki wodne</t>
  </si>
  <si>
    <t>2830</t>
  </si>
  <si>
    <t>Dotacja celowa z budżetu na finansowanie lub dofinansowanie zadań zleconych do realizacji pozostałym jednostkom niezaliczanym do sektora finansów publicznych</t>
  </si>
  <si>
    <t>60014</t>
  </si>
  <si>
    <t>6300</t>
  </si>
  <si>
    <t>Dotacja celowa na pomoc finansową udzielaną między jednostkami samorządu terytorialnego na dofinansowanie własnych zadań inwestycyjnych i zakupów inwestycyjnych</t>
  </si>
  <si>
    <t>Drogi publiczne powiatowe</t>
  </si>
  <si>
    <t>70095</t>
  </si>
  <si>
    <t>4590</t>
  </si>
  <si>
    <t>Kary i odszkodowania wypłacone na rzecz osób fizycznych</t>
  </si>
  <si>
    <t>75404</t>
  </si>
  <si>
    <t>Komendy wojewódzkie Policji</t>
  </si>
  <si>
    <t>75411</t>
  </si>
  <si>
    <t>Komendy powiatowe Państwowej Straży Pożarnej</t>
  </si>
  <si>
    <t>6170</t>
  </si>
  <si>
    <t>Wpłaty jednostek na państwowy fundusz celowy na finansowanie lub dofinansowanie zadań inwestycyjnych</t>
  </si>
  <si>
    <t>75414</t>
  </si>
  <si>
    <t>Obrona cywilna</t>
  </si>
  <si>
    <t>75421</t>
  </si>
  <si>
    <t>Zarządzanie kryzysowe</t>
  </si>
  <si>
    <t>2800</t>
  </si>
  <si>
    <t>Dotacja celowa z budżetu dla pozostałych jednostek zaliczanych do sektora finansów publicznych</t>
  </si>
  <si>
    <t>4580</t>
  </si>
  <si>
    <t>4600</t>
  </si>
  <si>
    <t>Pozostałe odsetki</t>
  </si>
  <si>
    <t>Kary, odszkodowania i grzywny wypłacane na rzecz osób prawnych i innych jednostek organizacyjnych</t>
  </si>
  <si>
    <t>Zapewnienie uczniom prawa do bezpłatnego dostępu do podręczników, materiałów edukacyjnych lub materiałów ćwiczeniowych</t>
  </si>
  <si>
    <t>Składki na Fundusz pracy oraz Solidarnościowy Fundusz Wsparcia Osób Niepełnosprawnych</t>
  </si>
  <si>
    <t>92120</t>
  </si>
  <si>
    <t>Ochrona zabytków i ochrona nad zabytkami</t>
  </si>
  <si>
    <t>85195</t>
  </si>
  <si>
    <t>WYKONANIE WYDATKÓW BUDŻETOWYCH ZA  2020 R.</t>
  </si>
  <si>
    <t>6060</t>
  </si>
  <si>
    <t>75056</t>
  </si>
  <si>
    <t>Spis powszechny i inne</t>
  </si>
  <si>
    <t>3040</t>
  </si>
  <si>
    <t>Nagrody o charakterze szczególnym niezaliczone do wynagrodzeń</t>
  </si>
  <si>
    <t>75107</t>
  </si>
  <si>
    <t>Wybory Prezydenta Rzeczypospolitej Polskiej</t>
  </si>
  <si>
    <t>4220</t>
  </si>
  <si>
    <t>Usuwanie skutków klęsk żywiołowych</t>
  </si>
  <si>
    <t>92195</t>
  </si>
  <si>
    <t>4270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</si>
</sst>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[Red]\-#,##0\ "/>
    <numFmt numFmtId="169" formatCode="#,##0.0"/>
    <numFmt numFmtId="170" formatCode="#,##0.000"/>
    <numFmt numFmtId="171" formatCode="0.0"/>
    <numFmt numFmtId="172" formatCode="[$-415]d\ mmmm\ yyyy"/>
  </numFmts>
  <fonts count="54"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 CE"/>
      <family val="1"/>
    </font>
    <font>
      <sz val="11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1"/>
      <name val="Times New Roman CE"/>
      <family val="1"/>
    </font>
    <font>
      <i/>
      <sz val="11"/>
      <name val="Times New Roman"/>
      <family val="1"/>
    </font>
    <font>
      <sz val="8"/>
      <name val="Times New Roman CE"/>
      <family val="1"/>
    </font>
    <font>
      <b/>
      <i/>
      <sz val="12"/>
      <name val="Times New Roman CE"/>
      <family val="1"/>
    </font>
    <font>
      <b/>
      <sz val="10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0" fontId="2" fillId="0" borderId="10" xfId="0" applyFont="1" applyBorder="1" applyAlignment="1">
      <alignment horizontal="justify" vertical="top" wrapText="1"/>
    </xf>
    <xf numFmtId="49" fontId="1" fillId="33" borderId="10" xfId="0" applyNumberFormat="1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9" fontId="2" fillId="34" borderId="10" xfId="0" applyNumberFormat="1" applyFont="1" applyFill="1" applyBorder="1" applyAlignment="1">
      <alignment horizontal="justify" vertical="top" wrapText="1"/>
    </xf>
    <xf numFmtId="0" fontId="2" fillId="35" borderId="10" xfId="0" applyFont="1" applyFill="1" applyBorder="1" applyAlignment="1">
      <alignment horizontal="justify" vertical="top" wrapText="1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49" fontId="2" fillId="34" borderId="10" xfId="0" applyNumberFormat="1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justify" vertical="top" wrapText="1"/>
    </xf>
    <xf numFmtId="49" fontId="2" fillId="0" borderId="12" xfId="0" applyNumberFormat="1" applyFont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2" fillId="34" borderId="11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wrapText="1"/>
    </xf>
    <xf numFmtId="0" fontId="2" fillId="35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2" fillId="35" borderId="12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justify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2" fillId="36" borderId="10" xfId="0" applyNumberFormat="1" applyFont="1" applyFill="1" applyBorder="1" applyAlignment="1">
      <alignment horizontal="justify" vertical="top" wrapText="1"/>
    </xf>
    <xf numFmtId="0" fontId="2" fillId="35" borderId="10" xfId="0" applyFont="1" applyFill="1" applyBorder="1" applyAlignment="1">
      <alignment horizontal="justify" vertical="top" wrapText="1"/>
    </xf>
    <xf numFmtId="49" fontId="2" fillId="36" borderId="14" xfId="0" applyNumberFormat="1" applyFont="1" applyFill="1" applyBorder="1" applyAlignment="1">
      <alignment horizontal="justify" vertical="top" wrapText="1"/>
    </xf>
    <xf numFmtId="0" fontId="7" fillId="36" borderId="10" xfId="0" applyFont="1" applyFill="1" applyBorder="1" applyAlignment="1">
      <alignment horizontal="justify" vertical="top" wrapText="1"/>
    </xf>
    <xf numFmtId="0" fontId="10" fillId="0" borderId="10" xfId="0" applyFont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justify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11" fillId="34" borderId="10" xfId="0" applyNumberFormat="1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justify" vertical="top" wrapText="1"/>
    </xf>
    <xf numFmtId="49" fontId="11" fillId="36" borderId="10" xfId="0" applyNumberFormat="1" applyFont="1" applyFill="1" applyBorder="1" applyAlignment="1">
      <alignment horizontal="center" vertical="top" wrapText="1"/>
    </xf>
    <xf numFmtId="49" fontId="11" fillId="36" borderId="10" xfId="0" applyNumberFormat="1" applyFont="1" applyFill="1" applyBorder="1" applyAlignment="1">
      <alignment horizontal="justify" vertical="top" wrapText="1"/>
    </xf>
    <xf numFmtId="0" fontId="11" fillId="36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9" fontId="2" fillId="35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35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11" fillId="34" borderId="10" xfId="0" applyNumberFormat="1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justify" vertical="top" wrapText="1"/>
    </xf>
    <xf numFmtId="49" fontId="11" fillId="36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1" fillId="36" borderId="10" xfId="0" applyNumberFormat="1" applyFont="1" applyFill="1" applyBorder="1" applyAlignment="1">
      <alignment horizontal="justify" vertical="top" wrapText="1"/>
    </xf>
    <xf numFmtId="49" fontId="12" fillId="36" borderId="10" xfId="0" applyNumberFormat="1" applyFont="1" applyFill="1" applyBorder="1" applyAlignment="1">
      <alignment horizontal="left" vertical="top" wrapText="1"/>
    </xf>
    <xf numFmtId="0" fontId="12" fillId="36" borderId="10" xfId="0" applyFont="1" applyFill="1" applyBorder="1" applyAlignment="1">
      <alignment horizontal="justify" vertical="top" wrapText="1"/>
    </xf>
    <xf numFmtId="49" fontId="12" fillId="36" borderId="10" xfId="0" applyNumberFormat="1" applyFont="1" applyFill="1" applyBorder="1" applyAlignment="1">
      <alignment horizontal="justify" vertical="top" wrapText="1"/>
    </xf>
    <xf numFmtId="49" fontId="14" fillId="36" borderId="10" xfId="0" applyNumberFormat="1" applyFont="1" applyFill="1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justify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justify" vertical="top" wrapText="1"/>
    </xf>
    <xf numFmtId="0" fontId="0" fillId="36" borderId="10" xfId="0" applyFill="1" applyBorder="1" applyAlignment="1">
      <alignment horizontal="center" vertical="top" wrapText="1"/>
    </xf>
    <xf numFmtId="0" fontId="12" fillId="36" borderId="10" xfId="0" applyFont="1" applyFill="1" applyBorder="1" applyAlignment="1">
      <alignment horizontal="center" vertical="top" wrapText="1"/>
    </xf>
    <xf numFmtId="49" fontId="12" fillId="36" borderId="10" xfId="0" applyNumberFormat="1" applyFont="1" applyFill="1" applyBorder="1" applyAlignment="1">
      <alignment horizontal="center" vertical="top" wrapText="1"/>
    </xf>
    <xf numFmtId="49" fontId="1" fillId="37" borderId="10" xfId="0" applyNumberFormat="1" applyFont="1" applyFill="1" applyBorder="1" applyAlignment="1">
      <alignment horizontal="justify" vertical="top" wrapText="1"/>
    </xf>
    <xf numFmtId="49" fontId="1" fillId="37" borderId="10" xfId="0" applyNumberFormat="1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justify" vertical="top" wrapText="1"/>
    </xf>
    <xf numFmtId="49" fontId="12" fillId="34" borderId="10" xfId="0" applyNumberFormat="1" applyFont="1" applyFill="1" applyBorder="1" applyAlignment="1">
      <alignment horizontal="center" vertical="top" wrapText="1"/>
    </xf>
    <xf numFmtId="49" fontId="12" fillId="36" borderId="14" xfId="0" applyNumberFormat="1" applyFont="1" applyFill="1" applyBorder="1" applyAlignment="1">
      <alignment horizontal="center" vertical="top" wrapText="1"/>
    </xf>
    <xf numFmtId="0" fontId="12" fillId="34" borderId="11" xfId="0" applyFont="1" applyFill="1" applyBorder="1" applyAlignment="1">
      <alignment horizontal="justify" vertical="top" wrapText="1"/>
    </xf>
    <xf numFmtId="0" fontId="12" fillId="34" borderId="12" xfId="0" applyFont="1" applyFill="1" applyBorder="1" applyAlignment="1">
      <alignment horizontal="center" vertical="top" wrapText="1"/>
    </xf>
    <xf numFmtId="0" fontId="12" fillId="34" borderId="15" xfId="0" applyFont="1" applyFill="1" applyBorder="1" applyAlignment="1">
      <alignment horizontal="left" vertical="top" wrapText="1"/>
    </xf>
    <xf numFmtId="0" fontId="12" fillId="34" borderId="12" xfId="0" applyFont="1" applyFill="1" applyBorder="1" applyAlignment="1">
      <alignment horizontal="justify" vertical="top" wrapText="1"/>
    </xf>
    <xf numFmtId="0" fontId="12" fillId="36" borderId="11" xfId="0" applyFont="1" applyFill="1" applyBorder="1" applyAlignment="1">
      <alignment horizontal="justify" vertical="top" wrapText="1"/>
    </xf>
    <xf numFmtId="0" fontId="2" fillId="34" borderId="11" xfId="0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left" wrapText="1"/>
    </xf>
    <xf numFmtId="0" fontId="13" fillId="36" borderId="10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left" wrapText="1"/>
    </xf>
    <xf numFmtId="2" fontId="3" fillId="0" borderId="10" xfId="0" applyNumberFormat="1" applyFont="1" applyFill="1" applyBorder="1" applyAlignment="1">
      <alignment horizontal="center" vertical="top" wrapText="1"/>
    </xf>
    <xf numFmtId="171" fontId="3" fillId="0" borderId="10" xfId="0" applyNumberFormat="1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" fillId="33" borderId="12" xfId="0" applyFont="1" applyFill="1" applyBorder="1" applyAlignment="1">
      <alignment horizontal="justify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2" fillId="36" borderId="12" xfId="0" applyFont="1" applyFill="1" applyBorder="1" applyAlignment="1">
      <alignment horizontal="justify" vertical="top" wrapText="1"/>
    </xf>
    <xf numFmtId="0" fontId="12" fillId="36" borderId="12" xfId="0" applyFont="1" applyFill="1" applyBorder="1" applyAlignment="1">
      <alignment horizontal="left" vertical="top" wrapText="1"/>
    </xf>
    <xf numFmtId="0" fontId="12" fillId="36" borderId="12" xfId="0" applyFont="1" applyFill="1" applyBorder="1" applyAlignment="1">
      <alignment horizontal="center" vertical="top" wrapText="1"/>
    </xf>
    <xf numFmtId="0" fontId="12" fillId="36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3" fillId="37" borderId="10" xfId="0" applyNumberFormat="1" applyFont="1" applyFill="1" applyBorder="1" applyAlignment="1">
      <alignment vertical="top"/>
    </xf>
    <xf numFmtId="4" fontId="11" fillId="34" borderId="10" xfId="0" applyNumberFormat="1" applyFont="1" applyFill="1" applyBorder="1" applyAlignment="1">
      <alignment horizontal="right" vertical="top" wrapText="1"/>
    </xf>
    <xf numFmtId="4" fontId="11" fillId="36" borderId="10" xfId="0" applyNumberFormat="1" applyFont="1" applyFill="1" applyBorder="1" applyAlignment="1">
      <alignment vertical="top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vertical="top"/>
    </xf>
    <xf numFmtId="4" fontId="2" fillId="35" borderId="10" xfId="0" applyNumberFormat="1" applyFont="1" applyFill="1" applyBorder="1" applyAlignment="1">
      <alignment vertical="top"/>
    </xf>
    <xf numFmtId="4" fontId="11" fillId="36" borderId="10" xfId="0" applyNumberFormat="1" applyFont="1" applyFill="1" applyBorder="1" applyAlignment="1">
      <alignment horizontal="right" vertical="top" wrapText="1"/>
    </xf>
    <xf numFmtId="4" fontId="12" fillId="36" borderId="10" xfId="0" applyNumberFormat="1" applyFont="1" applyFill="1" applyBorder="1" applyAlignment="1">
      <alignment vertical="top"/>
    </xf>
    <xf numFmtId="4" fontId="2" fillId="35" borderId="10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2" fillId="34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horizontal="right" vertical="top" wrapText="1"/>
    </xf>
    <xf numFmtId="4" fontId="2" fillId="35" borderId="10" xfId="0" applyNumberFormat="1" applyFont="1" applyFill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/>
    </xf>
    <xf numFmtId="4" fontId="12" fillId="36" borderId="10" xfId="0" applyNumberFormat="1" applyFont="1" applyFill="1" applyBorder="1" applyAlignment="1">
      <alignment horizontal="right" vertical="top" wrapText="1"/>
    </xf>
    <xf numFmtId="4" fontId="12" fillId="34" borderId="10" xfId="0" applyNumberFormat="1" applyFont="1" applyFill="1" applyBorder="1" applyAlignment="1">
      <alignment horizontal="right" vertical="top" wrapText="1"/>
    </xf>
    <xf numFmtId="4" fontId="1" fillId="37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/>
    </xf>
    <xf numFmtId="4" fontId="12" fillId="36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 horizontal="right" vertical="top" wrapText="1"/>
    </xf>
    <xf numFmtId="4" fontId="12" fillId="34" borderId="12" xfId="0" applyNumberFormat="1" applyFont="1" applyFill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3" fillId="38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top"/>
    </xf>
    <xf numFmtId="0" fontId="7" fillId="35" borderId="13" xfId="0" applyFont="1" applyFill="1" applyBorder="1" applyAlignment="1">
      <alignment horizontal="center" vertical="top" wrapText="1"/>
    </xf>
    <xf numFmtId="49" fontId="14" fillId="36" borderId="10" xfId="0" applyNumberFormat="1" applyFont="1" applyFill="1" applyBorder="1" applyAlignment="1">
      <alignment horizontal="center" vertical="top" wrapText="1"/>
    </xf>
    <xf numFmtId="0" fontId="12" fillId="34" borderId="15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wrapText="1" shrinkToFit="1"/>
    </xf>
    <xf numFmtId="0" fontId="2" fillId="35" borderId="10" xfId="0" applyFont="1" applyFill="1" applyBorder="1" applyAlignment="1">
      <alignment vertical="top" wrapText="1" shrinkToFit="1"/>
    </xf>
    <xf numFmtId="0" fontId="2" fillId="0" borderId="10" xfId="0" applyFont="1" applyBorder="1" applyAlignment="1">
      <alignment wrapText="1" shrinkToFit="1"/>
    </xf>
    <xf numFmtId="4" fontId="2" fillId="0" borderId="10" xfId="0" applyNumberFormat="1" applyFont="1" applyBorder="1" applyAlignment="1">
      <alignment horizontal="right" vertical="center"/>
    </xf>
    <xf numFmtId="0" fontId="16" fillId="34" borderId="10" xfId="0" applyFont="1" applyFill="1" applyBorder="1" applyAlignment="1">
      <alignment horizontal="justify" vertical="top" wrapText="1"/>
    </xf>
    <xf numFmtId="0" fontId="11" fillId="34" borderId="10" xfId="0" applyNumberFormat="1" applyFont="1" applyFill="1" applyBorder="1" applyAlignment="1">
      <alignment horizontal="center"/>
    </xf>
    <xf numFmtId="0" fontId="11" fillId="34" borderId="10" xfId="0" applyNumberFormat="1" applyFont="1" applyFill="1" applyBorder="1" applyAlignment="1">
      <alignment wrapText="1"/>
    </xf>
    <xf numFmtId="4" fontId="11" fillId="34" borderId="10" xfId="0" applyNumberFormat="1" applyFont="1" applyFill="1" applyBorder="1" applyAlignment="1">
      <alignment horizontal="right" vertical="top"/>
    </xf>
    <xf numFmtId="0" fontId="16" fillId="34" borderId="10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justify" vertical="top" wrapText="1"/>
    </xf>
    <xf numFmtId="0" fontId="11" fillId="34" borderId="12" xfId="0" applyFont="1" applyFill="1" applyBorder="1" applyAlignment="1">
      <alignment horizontal="justify" vertical="top" wrapText="1"/>
    </xf>
    <xf numFmtId="0" fontId="11" fillId="34" borderId="12" xfId="0" applyFont="1" applyFill="1" applyBorder="1" applyAlignment="1">
      <alignment horizontal="center" vertical="top" wrapText="1"/>
    </xf>
    <xf numFmtId="4" fontId="11" fillId="34" borderId="12" xfId="0" applyNumberFormat="1" applyFont="1" applyFill="1" applyBorder="1" applyAlignment="1">
      <alignment horizontal="right" vertical="top" wrapText="1"/>
    </xf>
    <xf numFmtId="49" fontId="2" fillId="35" borderId="10" xfId="0" applyNumberFormat="1" applyFont="1" applyFill="1" applyBorder="1" applyAlignment="1">
      <alignment horizontal="left" vertical="top" wrapText="1"/>
    </xf>
    <xf numFmtId="169" fontId="3" fillId="37" borderId="10" xfId="0" applyNumberFormat="1" applyFont="1" applyFill="1" applyBorder="1" applyAlignment="1">
      <alignment vertical="top"/>
    </xf>
    <xf numFmtId="169" fontId="11" fillId="36" borderId="10" xfId="0" applyNumberFormat="1" applyFont="1" applyFill="1" applyBorder="1" applyAlignment="1">
      <alignment vertical="top"/>
    </xf>
    <xf numFmtId="169" fontId="2" fillId="35" borderId="10" xfId="0" applyNumberFormat="1" applyFont="1" applyFill="1" applyBorder="1" applyAlignment="1">
      <alignment vertical="top"/>
    </xf>
    <xf numFmtId="169" fontId="12" fillId="36" borderId="10" xfId="0" applyNumberFormat="1" applyFont="1" applyFill="1" applyBorder="1" applyAlignment="1">
      <alignment vertical="top"/>
    </xf>
    <xf numFmtId="169" fontId="1" fillId="37" borderId="10" xfId="0" applyNumberFormat="1" applyFont="1" applyFill="1" applyBorder="1" applyAlignment="1">
      <alignment vertical="top"/>
    </xf>
    <xf numFmtId="169" fontId="11" fillId="34" borderId="10" xfId="0" applyNumberFormat="1" applyFont="1" applyFill="1" applyBorder="1" applyAlignment="1">
      <alignment vertical="top"/>
    </xf>
    <xf numFmtId="169" fontId="2" fillId="35" borderId="10" xfId="0" applyNumberFormat="1" applyFont="1" applyFill="1" applyBorder="1" applyAlignment="1">
      <alignment horizontal="right" vertical="top"/>
    </xf>
    <xf numFmtId="169" fontId="2" fillId="35" borderId="10" xfId="0" applyNumberFormat="1" applyFont="1" applyFill="1" applyBorder="1" applyAlignment="1">
      <alignment vertical="top"/>
    </xf>
    <xf numFmtId="169" fontId="12" fillId="34" borderId="10" xfId="0" applyNumberFormat="1" applyFont="1" applyFill="1" applyBorder="1" applyAlignment="1">
      <alignment vertical="top"/>
    </xf>
    <xf numFmtId="169" fontId="1" fillId="33" borderId="10" xfId="0" applyNumberFormat="1" applyFont="1" applyFill="1" applyBorder="1" applyAlignment="1">
      <alignment vertical="top"/>
    </xf>
    <xf numFmtId="169" fontId="3" fillId="33" borderId="10" xfId="0" applyNumberFormat="1" applyFont="1" applyFill="1" applyBorder="1" applyAlignment="1">
      <alignment vertical="top"/>
    </xf>
    <xf numFmtId="169" fontId="1" fillId="38" borderId="10" xfId="0" applyNumberFormat="1" applyFont="1" applyFill="1" applyBorder="1" applyAlignment="1">
      <alignment vertical="top"/>
    </xf>
    <xf numFmtId="169" fontId="2" fillId="35" borderId="10" xfId="0" applyNumberFormat="1" applyFont="1" applyFill="1" applyBorder="1" applyAlignment="1">
      <alignment/>
    </xf>
    <xf numFmtId="4" fontId="2" fillId="35" borderId="12" xfId="0" applyNumberFormat="1" applyFont="1" applyFill="1" applyBorder="1" applyAlignment="1">
      <alignment horizontal="right" wrapText="1"/>
    </xf>
    <xf numFmtId="4" fontId="2" fillId="35" borderId="10" xfId="0" applyNumberFormat="1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0" fontId="4" fillId="35" borderId="10" xfId="0" applyFont="1" applyFill="1" applyBorder="1" applyAlignment="1">
      <alignment horizontal="justify" vertical="top" wrapText="1"/>
    </xf>
    <xf numFmtId="49" fontId="4" fillId="35" borderId="10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169" fontId="2" fillId="35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horizontal="justify" vertical="top" wrapText="1"/>
    </xf>
    <xf numFmtId="49" fontId="11" fillId="39" borderId="10" xfId="0" applyNumberFormat="1" applyFont="1" applyFill="1" applyBorder="1" applyAlignment="1">
      <alignment horizontal="center" vertical="top" wrapText="1"/>
    </xf>
    <xf numFmtId="0" fontId="11" fillId="39" borderId="10" xfId="0" applyFont="1" applyFill="1" applyBorder="1" applyAlignment="1">
      <alignment horizontal="justify" vertical="top" wrapText="1"/>
    </xf>
    <xf numFmtId="4" fontId="11" fillId="39" borderId="10" xfId="0" applyNumberFormat="1" applyFont="1" applyFill="1" applyBorder="1" applyAlignment="1">
      <alignment horizontal="right" vertical="top" wrapText="1"/>
    </xf>
    <xf numFmtId="169" fontId="11" fillId="39" borderId="10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169" fontId="2" fillId="0" borderId="10" xfId="0" applyNumberFormat="1" applyFont="1" applyFill="1" applyBorder="1" applyAlignment="1">
      <alignment vertical="top"/>
    </xf>
    <xf numFmtId="0" fontId="2" fillId="35" borderId="16" xfId="0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horizontal="right" vertical="center" wrapText="1"/>
    </xf>
    <xf numFmtId="0" fontId="7" fillId="35" borderId="13" xfId="0" applyFont="1" applyFill="1" applyBorder="1" applyAlignment="1">
      <alignment horizontal="justify" vertical="center" wrapText="1"/>
    </xf>
    <xf numFmtId="4" fontId="7" fillId="35" borderId="13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justify" vertical="center" wrapText="1"/>
    </xf>
    <xf numFmtId="0" fontId="2" fillId="35" borderId="10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vertical="center"/>
    </xf>
    <xf numFmtId="0" fontId="2" fillId="35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39" borderId="10" xfId="0" applyNumberFormat="1" applyFont="1" applyFill="1" applyBorder="1" applyAlignment="1">
      <alignment horizontal="justify" vertical="top" wrapText="1"/>
    </xf>
    <xf numFmtId="49" fontId="12" fillId="39" borderId="10" xfId="0" applyNumberFormat="1" applyFont="1" applyFill="1" applyBorder="1" applyAlignment="1">
      <alignment horizontal="justify" vertical="top" wrapText="1"/>
    </xf>
    <xf numFmtId="49" fontId="12" fillId="39" borderId="10" xfId="0" applyNumberFormat="1" applyFont="1" applyFill="1" applyBorder="1" applyAlignment="1">
      <alignment horizontal="center" vertical="top" wrapText="1"/>
    </xf>
    <xf numFmtId="0" fontId="12" fillId="39" borderId="10" xfId="0" applyFont="1" applyFill="1" applyBorder="1" applyAlignment="1">
      <alignment horizontal="justify" vertical="top" wrapText="1"/>
    </xf>
    <xf numFmtId="4" fontId="12" fillId="39" borderId="10" xfId="0" applyNumberFormat="1" applyFont="1" applyFill="1" applyBorder="1" applyAlignment="1">
      <alignment horizontal="right" vertical="top" wrapText="1"/>
    </xf>
    <xf numFmtId="169" fontId="12" fillId="39" borderId="10" xfId="0" applyNumberFormat="1" applyFont="1" applyFill="1" applyBorder="1" applyAlignment="1">
      <alignment vertical="top"/>
    </xf>
    <xf numFmtId="49" fontId="12" fillId="39" borderId="10" xfId="0" applyNumberFormat="1" applyFont="1" applyFill="1" applyBorder="1" applyAlignment="1">
      <alignment horizontal="left" vertical="top" wrapText="1"/>
    </xf>
    <xf numFmtId="49" fontId="3" fillId="39" borderId="10" xfId="0" applyNumberFormat="1" applyFont="1" applyFill="1" applyBorder="1" applyAlignment="1">
      <alignment horizontal="center" vertical="top" wrapText="1"/>
    </xf>
    <xf numFmtId="49" fontId="11" fillId="39" borderId="10" xfId="0" applyNumberFormat="1" applyFont="1" applyFill="1" applyBorder="1" applyAlignment="1">
      <alignment horizontal="center" vertical="top" wrapText="1"/>
    </xf>
    <xf numFmtId="49" fontId="11" fillId="39" borderId="10" xfId="0" applyNumberFormat="1" applyFont="1" applyFill="1" applyBorder="1" applyAlignment="1">
      <alignment horizontal="left" vertical="top" wrapText="1"/>
    </xf>
    <xf numFmtId="0" fontId="11" fillId="39" borderId="10" xfId="0" applyFont="1" applyFill="1" applyBorder="1" applyAlignment="1">
      <alignment horizontal="justify" vertical="top" wrapText="1"/>
    </xf>
    <xf numFmtId="0" fontId="7" fillId="39" borderId="10" xfId="0" applyFont="1" applyFill="1" applyBorder="1" applyAlignment="1">
      <alignment horizontal="justify" vertical="top" wrapText="1"/>
    </xf>
    <xf numFmtId="0" fontId="13" fillId="39" borderId="10" xfId="0" applyFont="1" applyFill="1" applyBorder="1" applyAlignment="1">
      <alignment horizontal="center" vertical="top" wrapText="1"/>
    </xf>
    <xf numFmtId="0" fontId="13" fillId="39" borderId="10" xfId="0" applyFont="1" applyFill="1" applyBorder="1" applyAlignment="1">
      <alignment horizontal="justify" vertical="top" wrapText="1"/>
    </xf>
    <xf numFmtId="4" fontId="13" fillId="39" borderId="10" xfId="0" applyNumberFormat="1" applyFont="1" applyFill="1" applyBorder="1" applyAlignment="1">
      <alignment horizontal="right" vertical="top" wrapText="1"/>
    </xf>
    <xf numFmtId="0" fontId="13" fillId="39" borderId="13" xfId="0" applyFont="1" applyFill="1" applyBorder="1" applyAlignment="1">
      <alignment horizontal="center" vertical="top" wrapText="1"/>
    </xf>
    <xf numFmtId="0" fontId="13" fillId="39" borderId="13" xfId="0" applyFont="1" applyFill="1" applyBorder="1" applyAlignment="1">
      <alignment horizontal="justify" vertical="top" wrapText="1"/>
    </xf>
    <xf numFmtId="4" fontId="13" fillId="39" borderId="13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171" fontId="0" fillId="0" borderId="10" xfId="0" applyNumberFormat="1" applyBorder="1" applyAlignment="1">
      <alignment/>
    </xf>
    <xf numFmtId="0" fontId="12" fillId="39" borderId="11" xfId="0" applyFont="1" applyFill="1" applyBorder="1" applyAlignment="1">
      <alignment horizontal="justify" vertical="top" wrapText="1"/>
    </xf>
    <xf numFmtId="0" fontId="12" fillId="39" borderId="12" xfId="0" applyFont="1" applyFill="1" applyBorder="1" applyAlignment="1">
      <alignment horizontal="center" vertical="top" wrapText="1"/>
    </xf>
    <xf numFmtId="0" fontId="12" fillId="39" borderId="12" xfId="0" applyFont="1" applyFill="1" applyBorder="1" applyAlignment="1">
      <alignment horizontal="justify" vertical="top" wrapText="1"/>
    </xf>
    <xf numFmtId="169" fontId="3" fillId="40" borderId="10" xfId="0" applyNumberFormat="1" applyFont="1" applyFill="1" applyBorder="1" applyAlignment="1">
      <alignment vertical="top"/>
    </xf>
    <xf numFmtId="169" fontId="2" fillId="0" borderId="10" xfId="0" applyNumberFormat="1" applyFont="1" applyFill="1" applyBorder="1" applyAlignment="1">
      <alignment horizontal="right" vertical="top" wrapText="1"/>
    </xf>
    <xf numFmtId="4" fontId="2" fillId="35" borderId="10" xfId="0" applyNumberFormat="1" applyFont="1" applyFill="1" applyBorder="1" applyAlignment="1">
      <alignment horizontal="right" vertical="center"/>
    </xf>
    <xf numFmtId="169" fontId="2" fillId="35" borderId="10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9" fontId="12" fillId="39" borderId="10" xfId="0" applyNumberFormat="1" applyFont="1" applyFill="1" applyBorder="1" applyAlignment="1">
      <alignment vertical="top" wrapText="1"/>
    </xf>
    <xf numFmtId="49" fontId="2" fillId="35" borderId="18" xfId="0" applyNumberFormat="1" applyFont="1" applyFill="1" applyBorder="1" applyAlignment="1">
      <alignment horizontal="center" vertical="top" wrapText="1"/>
    </xf>
    <xf numFmtId="49" fontId="2" fillId="35" borderId="19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justify" vertical="top" wrapText="1"/>
    </xf>
    <xf numFmtId="0" fontId="12" fillId="39" borderId="14" xfId="0" applyFont="1" applyFill="1" applyBorder="1" applyAlignment="1">
      <alignment horizontal="center" vertical="top" wrapText="1"/>
    </xf>
    <xf numFmtId="0" fontId="12" fillId="39" borderId="15" xfId="0" applyFont="1" applyFill="1" applyBorder="1" applyAlignment="1">
      <alignment horizontal="center" vertical="top" wrapText="1"/>
    </xf>
    <xf numFmtId="0" fontId="12" fillId="39" borderId="10" xfId="0" applyNumberFormat="1" applyFont="1" applyFill="1" applyBorder="1" applyAlignment="1">
      <alignment horizontal="center" vertical="center"/>
    </xf>
    <xf numFmtId="0" fontId="12" fillId="39" borderId="10" xfId="0" applyNumberFormat="1" applyFont="1" applyFill="1" applyBorder="1" applyAlignment="1">
      <alignment vertical="center" wrapText="1"/>
    </xf>
    <xf numFmtId="4" fontId="12" fillId="39" borderId="10" xfId="0" applyNumberFormat="1" applyFont="1" applyFill="1" applyBorder="1" applyAlignment="1">
      <alignment horizontal="right" vertical="center"/>
    </xf>
    <xf numFmtId="169" fontId="12" fillId="39" borderId="10" xfId="0" applyNumberFormat="1" applyFont="1" applyFill="1" applyBorder="1" applyAlignment="1">
      <alignment vertical="center"/>
    </xf>
    <xf numFmtId="0" fontId="13" fillId="39" borderId="10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49" fontId="2" fillId="35" borderId="17" xfId="0" applyNumberFormat="1" applyFont="1" applyFill="1" applyBorder="1" applyAlignment="1">
      <alignment horizontal="center" vertical="top" wrapText="1"/>
    </xf>
    <xf numFmtId="49" fontId="2" fillId="35" borderId="12" xfId="0" applyNumberFormat="1" applyFont="1" applyFill="1" applyBorder="1" applyAlignment="1">
      <alignment horizontal="center" vertical="top" wrapText="1"/>
    </xf>
    <xf numFmtId="49" fontId="4" fillId="39" borderId="10" xfId="0" applyNumberFormat="1" applyFont="1" applyFill="1" applyBorder="1" applyAlignment="1">
      <alignment horizontal="justify" vertical="top" wrapText="1"/>
    </xf>
    <xf numFmtId="0" fontId="3" fillId="39" borderId="10" xfId="0" applyFont="1" applyFill="1" applyBorder="1" applyAlignment="1">
      <alignment horizontal="justify" vertical="top" wrapText="1"/>
    </xf>
    <xf numFmtId="4" fontId="3" fillId="39" borderId="10" xfId="0" applyNumberFormat="1" applyFont="1" applyFill="1" applyBorder="1" applyAlignment="1">
      <alignment horizontal="right" vertical="top" wrapText="1"/>
    </xf>
    <xf numFmtId="169" fontId="3" fillId="39" borderId="10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169" fontId="2" fillId="0" borderId="10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justify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justify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/>
    </xf>
    <xf numFmtId="169" fontId="12" fillId="39" borderId="10" xfId="0" applyNumberFormat="1" applyFont="1" applyFill="1" applyBorder="1" applyAlignment="1">
      <alignment horizontal="right" vertical="top"/>
    </xf>
    <xf numFmtId="49" fontId="2" fillId="35" borderId="17" xfId="0" applyNumberFormat="1" applyFont="1" applyFill="1" applyBorder="1" applyAlignment="1">
      <alignment horizontal="center" vertical="top" wrapText="1"/>
    </xf>
    <xf numFmtId="49" fontId="2" fillId="35" borderId="12" xfId="0" applyNumberFormat="1" applyFont="1" applyFill="1" applyBorder="1" applyAlignment="1">
      <alignment horizontal="center" vertical="top" wrapText="1"/>
    </xf>
    <xf numFmtId="49" fontId="14" fillId="39" borderId="10" xfId="0" applyNumberFormat="1" applyFont="1" applyFill="1" applyBorder="1" applyAlignment="1">
      <alignment horizontal="center" vertical="top" wrapText="1"/>
    </xf>
    <xf numFmtId="49" fontId="18" fillId="39" borderId="10" xfId="0" applyNumberFormat="1" applyFont="1" applyFill="1" applyBorder="1" applyAlignment="1">
      <alignment horizontal="center" vertical="top" wrapText="1"/>
    </xf>
    <xf numFmtId="0" fontId="18" fillId="39" borderId="10" xfId="0" applyFont="1" applyFill="1" applyBorder="1" applyAlignment="1">
      <alignment horizontal="justify" vertical="top" wrapText="1"/>
    </xf>
    <xf numFmtId="4" fontId="18" fillId="39" borderId="10" xfId="0" applyNumberFormat="1" applyFont="1" applyFill="1" applyBorder="1" applyAlignment="1">
      <alignment horizontal="right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justify" vertical="top" wrapText="1"/>
    </xf>
    <xf numFmtId="4" fontId="19" fillId="0" borderId="10" xfId="0" applyNumberFormat="1" applyFont="1" applyFill="1" applyBorder="1" applyAlignment="1">
      <alignment horizontal="right" vertical="top" wrapText="1"/>
    </xf>
    <xf numFmtId="169" fontId="19" fillId="0" borderId="10" xfId="0" applyNumberFormat="1" applyFont="1" applyFill="1" applyBorder="1" applyAlignment="1">
      <alignment vertical="top"/>
    </xf>
    <xf numFmtId="49" fontId="18" fillId="39" borderId="17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justify" vertical="top" wrapText="1"/>
    </xf>
    <xf numFmtId="4" fontId="19" fillId="0" borderId="10" xfId="0" applyNumberFormat="1" applyFont="1" applyBorder="1" applyAlignment="1">
      <alignment horizontal="right" vertical="top" wrapText="1"/>
    </xf>
    <xf numFmtId="4" fontId="19" fillId="0" borderId="10" xfId="0" applyNumberFormat="1" applyFont="1" applyBorder="1" applyAlignment="1">
      <alignment vertical="top"/>
    </xf>
    <xf numFmtId="169" fontId="19" fillId="35" borderId="10" xfId="0" applyNumberFormat="1" applyFont="1" applyFill="1" applyBorder="1" applyAlignment="1">
      <alignment vertical="top"/>
    </xf>
    <xf numFmtId="0" fontId="3" fillId="40" borderId="11" xfId="0" applyFont="1" applyFill="1" applyBorder="1" applyAlignment="1">
      <alignment horizontal="center" vertical="top" wrapText="1"/>
    </xf>
    <xf numFmtId="0" fontId="3" fillId="40" borderId="12" xfId="0" applyFont="1" applyFill="1" applyBorder="1" applyAlignment="1">
      <alignment horizontal="justify" vertical="top" wrapText="1"/>
    </xf>
    <xf numFmtId="0" fontId="3" fillId="40" borderId="12" xfId="0" applyFont="1" applyFill="1" applyBorder="1" applyAlignment="1">
      <alignment horizontal="center" vertical="top" wrapText="1"/>
    </xf>
    <xf numFmtId="4" fontId="3" fillId="40" borderId="1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49" fontId="12" fillId="39" borderId="17" xfId="0" applyNumberFormat="1" applyFont="1" applyFill="1" applyBorder="1" applyAlignment="1">
      <alignment horizontal="center" vertical="top" wrapText="1"/>
    </xf>
    <xf numFmtId="49" fontId="12" fillId="39" borderId="12" xfId="0" applyNumberFormat="1" applyFont="1" applyFill="1" applyBorder="1" applyAlignment="1">
      <alignment horizontal="center" vertical="top" wrapText="1"/>
    </xf>
    <xf numFmtId="0" fontId="12" fillId="39" borderId="10" xfId="0" applyFont="1" applyFill="1" applyBorder="1" applyAlignment="1">
      <alignment horizontal="left" vertical="top" wrapText="1"/>
    </xf>
    <xf numFmtId="4" fontId="12" fillId="39" borderId="10" xfId="0" applyNumberFormat="1" applyFont="1" applyFill="1" applyBorder="1" applyAlignment="1">
      <alignment horizontal="right" wrapText="1"/>
    </xf>
    <xf numFmtId="169" fontId="12" fillId="39" borderId="10" xfId="0" applyNumberFormat="1" applyFont="1" applyFill="1" applyBorder="1" applyAlignment="1">
      <alignment/>
    </xf>
    <xf numFmtId="0" fontId="2" fillId="0" borderId="17" xfId="0" applyFont="1" applyBorder="1" applyAlignment="1">
      <alignment horizontal="center" vertical="top" wrapText="1"/>
    </xf>
    <xf numFmtId="49" fontId="2" fillId="35" borderId="18" xfId="0" applyNumberFormat="1" applyFont="1" applyFill="1" applyBorder="1" applyAlignment="1">
      <alignment horizontal="center" vertical="top" wrapText="1"/>
    </xf>
    <xf numFmtId="49" fontId="2" fillId="35" borderId="19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Border="1" applyAlignment="1">
      <alignment vertical="top"/>
    </xf>
    <xf numFmtId="169" fontId="2" fillId="35" borderId="13" xfId="0" applyNumberFormat="1" applyFont="1" applyFill="1" applyBorder="1" applyAlignment="1">
      <alignment vertical="top"/>
    </xf>
    <xf numFmtId="4" fontId="2" fillId="0" borderId="11" xfId="0" applyNumberFormat="1" applyFont="1" applyBorder="1" applyAlignment="1">
      <alignment vertical="top"/>
    </xf>
    <xf numFmtId="169" fontId="12" fillId="39" borderId="13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right" vertical="top" wrapText="1"/>
    </xf>
    <xf numFmtId="0" fontId="12" fillId="39" borderId="17" xfId="0" applyFont="1" applyFill="1" applyBorder="1" applyAlignment="1">
      <alignment horizontal="center" vertical="top" wrapText="1"/>
    </xf>
    <xf numFmtId="0" fontId="12" fillId="39" borderId="12" xfId="0" applyFont="1" applyFill="1" applyBorder="1" applyAlignment="1">
      <alignment horizontal="left" vertical="top" wrapText="1"/>
    </xf>
    <xf numFmtId="4" fontId="13" fillId="39" borderId="10" xfId="0" applyNumberFormat="1" applyFont="1" applyFill="1" applyBorder="1" applyAlignment="1">
      <alignment horizontal="right" vertical="top" wrapText="1"/>
    </xf>
    <xf numFmtId="0" fontId="2" fillId="35" borderId="12" xfId="0" applyFont="1" applyFill="1" applyBorder="1" applyAlignment="1">
      <alignment horizontal="justify" vertical="top" wrapText="1"/>
    </xf>
    <xf numFmtId="4" fontId="2" fillId="0" borderId="10" xfId="0" applyNumberFormat="1" applyFont="1" applyFill="1" applyBorder="1" applyAlignment="1">
      <alignment vertical="top"/>
    </xf>
    <xf numFmtId="49" fontId="2" fillId="0" borderId="20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2" fillId="35" borderId="20" xfId="0" applyFont="1" applyFill="1" applyBorder="1" applyAlignment="1">
      <alignment horizontal="center" vertical="top" wrapText="1"/>
    </xf>
    <xf numFmtId="0" fontId="2" fillId="35" borderId="21" xfId="0" applyFont="1" applyFill="1" applyBorder="1" applyAlignment="1">
      <alignment horizontal="center" vertical="top" wrapText="1"/>
    </xf>
    <xf numFmtId="0" fontId="2" fillId="35" borderId="17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35" borderId="20" xfId="0" applyNumberFormat="1" applyFont="1" applyFill="1" applyBorder="1" applyAlignment="1">
      <alignment horizontal="center" vertical="top" wrapText="1"/>
    </xf>
    <xf numFmtId="49" fontId="2" fillId="35" borderId="21" xfId="0" applyNumberFormat="1" applyFont="1" applyFill="1" applyBorder="1" applyAlignment="1">
      <alignment horizontal="center" vertical="top" wrapText="1"/>
    </xf>
    <xf numFmtId="49" fontId="2" fillId="35" borderId="18" xfId="0" applyNumberFormat="1" applyFont="1" applyFill="1" applyBorder="1" applyAlignment="1">
      <alignment horizontal="center" vertical="top" wrapText="1"/>
    </xf>
    <xf numFmtId="49" fontId="2" fillId="35" borderId="19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35" borderId="20" xfId="0" applyNumberFormat="1" applyFont="1" applyFill="1" applyBorder="1" applyAlignment="1">
      <alignment horizontal="center" vertical="top" wrapText="1"/>
    </xf>
    <xf numFmtId="49" fontId="2" fillId="35" borderId="21" xfId="0" applyNumberFormat="1" applyFont="1" applyFill="1" applyBorder="1" applyAlignment="1">
      <alignment horizontal="center" vertical="top" wrapText="1"/>
    </xf>
    <xf numFmtId="49" fontId="2" fillId="35" borderId="18" xfId="0" applyNumberFormat="1" applyFont="1" applyFill="1" applyBorder="1" applyAlignment="1">
      <alignment horizontal="center" vertical="top" wrapText="1"/>
    </xf>
    <xf numFmtId="49" fontId="2" fillId="35" borderId="19" xfId="0" applyNumberFormat="1" applyFont="1" applyFill="1" applyBorder="1" applyAlignment="1">
      <alignment horizontal="center" vertical="top" wrapText="1"/>
    </xf>
    <xf numFmtId="49" fontId="2" fillId="35" borderId="17" xfId="0" applyNumberFormat="1" applyFont="1" applyFill="1" applyBorder="1" applyAlignment="1">
      <alignment horizontal="center" vertical="top" wrapText="1"/>
    </xf>
    <xf numFmtId="49" fontId="2" fillId="35" borderId="12" xfId="0" applyNumberFormat="1" applyFont="1" applyFill="1" applyBorder="1" applyAlignment="1">
      <alignment horizontal="center" vertical="top" wrapText="1"/>
    </xf>
    <xf numFmtId="49" fontId="2" fillId="35" borderId="17" xfId="0" applyNumberFormat="1" applyFont="1" applyFill="1" applyBorder="1" applyAlignment="1">
      <alignment horizontal="center" vertical="top" wrapText="1"/>
    </xf>
    <xf numFmtId="49" fontId="2" fillId="35" borderId="12" xfId="0" applyNumberFormat="1" applyFont="1" applyFill="1" applyBorder="1" applyAlignment="1">
      <alignment horizontal="center" vertical="top" wrapText="1"/>
    </xf>
    <xf numFmtId="49" fontId="2" fillId="35" borderId="14" xfId="0" applyNumberFormat="1" applyFont="1" applyFill="1" applyBorder="1" applyAlignment="1">
      <alignment horizontal="center" vertical="top" wrapText="1"/>
    </xf>
    <xf numFmtId="49" fontId="2" fillId="35" borderId="15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justify"/>
    </xf>
    <xf numFmtId="0" fontId="0" fillId="0" borderId="0" xfId="0" applyAlignment="1">
      <alignment/>
    </xf>
    <xf numFmtId="0" fontId="1" fillId="38" borderId="10" xfId="0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7" fillId="35" borderId="20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top" wrapText="1"/>
    </xf>
    <xf numFmtId="0" fontId="7" fillId="35" borderId="19" xfId="0" applyFont="1" applyFill="1" applyBorder="1" applyAlignment="1">
      <alignment horizontal="center" vertical="top" wrapText="1"/>
    </xf>
    <xf numFmtId="49" fontId="1" fillId="35" borderId="14" xfId="0" applyNumberFormat="1" applyFont="1" applyFill="1" applyBorder="1" applyAlignment="1">
      <alignment horizontal="center" vertical="top" wrapText="1"/>
    </xf>
    <xf numFmtId="49" fontId="1" fillId="35" borderId="15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9"/>
  <sheetViews>
    <sheetView tabSelected="1" zoomScale="130" zoomScaleNormal="130" zoomScalePageLayoutView="0" workbookViewId="0" topLeftCell="A45">
      <selection activeCell="F60" sqref="F60"/>
    </sheetView>
  </sheetViews>
  <sheetFormatPr defaultColWidth="9.00390625" defaultRowHeight="12.75"/>
  <cols>
    <col min="1" max="1" width="6.50390625" style="0" customWidth="1"/>
    <col min="2" max="2" width="8.50390625" style="0" customWidth="1"/>
    <col min="3" max="3" width="5.875" style="0" customWidth="1"/>
    <col min="4" max="4" width="54.00390625" style="0" customWidth="1"/>
    <col min="5" max="5" width="16.125" style="0" customWidth="1"/>
    <col min="6" max="6" width="13.875" style="0" customWidth="1"/>
    <col min="7" max="7" width="12.50390625" style="0" bestFit="1" customWidth="1"/>
    <col min="8" max="8" width="9.125" style="171" customWidth="1"/>
    <col min="11" max="11" width="10.50390625" style="0" bestFit="1" customWidth="1"/>
  </cols>
  <sheetData>
    <row r="1" spans="1:5" ht="14.25" customHeight="1">
      <c r="A1" s="4"/>
      <c r="B1" s="4"/>
      <c r="C1" s="15"/>
      <c r="D1" s="15"/>
      <c r="E1" s="82"/>
    </row>
    <row r="2" spans="1:8" ht="15">
      <c r="A2" s="333" t="s">
        <v>243</v>
      </c>
      <c r="B2" s="333"/>
      <c r="C2" s="334"/>
      <c r="D2" s="334"/>
      <c r="E2" s="334"/>
      <c r="H2" s="172"/>
    </row>
    <row r="3" spans="1:4" ht="15">
      <c r="A3" s="5"/>
      <c r="B3" s="5"/>
      <c r="D3" s="10"/>
    </row>
    <row r="4" spans="1:2" ht="15">
      <c r="A4" s="5"/>
      <c r="B4" s="5"/>
    </row>
    <row r="5" spans="1:7" ht="34.5">
      <c r="A5" s="34" t="s">
        <v>88</v>
      </c>
      <c r="B5" s="34" t="s">
        <v>85</v>
      </c>
      <c r="C5" s="34" t="s">
        <v>0</v>
      </c>
      <c r="D5" s="34" t="s">
        <v>1</v>
      </c>
      <c r="E5" s="34" t="s">
        <v>210</v>
      </c>
      <c r="F5" s="83" t="s">
        <v>148</v>
      </c>
      <c r="G5" s="84" t="s">
        <v>149</v>
      </c>
    </row>
    <row r="6" spans="1:7" ht="15.75" customHeight="1">
      <c r="A6" s="35" t="s">
        <v>19</v>
      </c>
      <c r="B6" s="36"/>
      <c r="C6" s="37"/>
      <c r="D6" s="19" t="s">
        <v>20</v>
      </c>
      <c r="E6" s="94">
        <f>SUM(E11,E9,E7,)</f>
        <v>432904</v>
      </c>
      <c r="F6" s="94">
        <f>SUM(F11,F9,F7,)</f>
        <v>430655.16</v>
      </c>
      <c r="G6" s="153">
        <f>F6/E6*100</f>
        <v>99.48052224049673</v>
      </c>
    </row>
    <row r="7" spans="1:7" ht="15.75" customHeight="1">
      <c r="A7" s="201"/>
      <c r="B7" s="175" t="s">
        <v>211</v>
      </c>
      <c r="C7" s="246"/>
      <c r="D7" s="247" t="s">
        <v>212</v>
      </c>
      <c r="E7" s="248">
        <f>SUM(E8)</f>
        <v>30000</v>
      </c>
      <c r="F7" s="248">
        <f>SUM(F8)</f>
        <v>30000</v>
      </c>
      <c r="G7" s="249">
        <v>100</v>
      </c>
    </row>
    <row r="8" spans="1:7" ht="56.25" customHeight="1">
      <c r="A8" s="250"/>
      <c r="B8" s="251"/>
      <c r="C8" s="252" t="s">
        <v>213</v>
      </c>
      <c r="D8" s="253" t="s">
        <v>214</v>
      </c>
      <c r="E8" s="254">
        <v>30000</v>
      </c>
      <c r="F8" s="254">
        <v>30000</v>
      </c>
      <c r="G8" s="255">
        <v>100</v>
      </c>
    </row>
    <row r="9" spans="1:7" ht="15.75" customHeight="1">
      <c r="A9" s="12"/>
      <c r="B9" s="39" t="s">
        <v>21</v>
      </c>
      <c r="C9" s="39"/>
      <c r="D9" s="40" t="s">
        <v>37</v>
      </c>
      <c r="E9" s="96">
        <f>SUM(E10)</f>
        <v>13000</v>
      </c>
      <c r="F9" s="97">
        <f>SUM(F10)</f>
        <v>12651.16</v>
      </c>
      <c r="G9" s="154">
        <f>F9/E9*100</f>
        <v>97.31661538461537</v>
      </c>
    </row>
    <row r="10" spans="1:7" ht="32.25" customHeight="1">
      <c r="A10" s="335"/>
      <c r="B10" s="336"/>
      <c r="C10" s="50">
        <v>2850</v>
      </c>
      <c r="D10" s="11" t="s">
        <v>38</v>
      </c>
      <c r="E10" s="98">
        <v>13000</v>
      </c>
      <c r="F10" s="99">
        <v>12651.16</v>
      </c>
      <c r="G10" s="155">
        <f>F10/E10*100</f>
        <v>97.31661538461537</v>
      </c>
    </row>
    <row r="11" spans="1:7" ht="21.75" customHeight="1">
      <c r="A11" s="42"/>
      <c r="B11" s="41" t="s">
        <v>144</v>
      </c>
      <c r="C11" s="41"/>
      <c r="D11" s="43" t="s">
        <v>71</v>
      </c>
      <c r="E11" s="101">
        <f>SUM(E12:E17)</f>
        <v>389904</v>
      </c>
      <c r="F11" s="97">
        <f>SUM(F12:F17)</f>
        <v>388004</v>
      </c>
      <c r="G11" s="156">
        <f aca="true" t="shared" si="0" ref="G11:G72">F11/E11*100</f>
        <v>99.51270056218966</v>
      </c>
    </row>
    <row r="12" spans="1:7" ht="15.75" customHeight="1">
      <c r="A12" s="348"/>
      <c r="B12" s="349"/>
      <c r="C12" s="51" t="s">
        <v>99</v>
      </c>
      <c r="D12" s="31" t="s">
        <v>77</v>
      </c>
      <c r="E12" s="103">
        <v>814.89</v>
      </c>
      <c r="F12" s="100">
        <v>814.89</v>
      </c>
      <c r="G12" s="155">
        <f t="shared" si="0"/>
        <v>100</v>
      </c>
    </row>
    <row r="13" spans="1:7" ht="26.25" customHeight="1">
      <c r="A13" s="350"/>
      <c r="B13" s="351"/>
      <c r="C13" s="51" t="s">
        <v>100</v>
      </c>
      <c r="D13" s="31" t="s">
        <v>239</v>
      </c>
      <c r="E13" s="103">
        <v>104.03</v>
      </c>
      <c r="F13" s="100">
        <v>104.03</v>
      </c>
      <c r="G13" s="155">
        <f t="shared" si="0"/>
        <v>100</v>
      </c>
    </row>
    <row r="14" spans="1:7" ht="15.75" customHeight="1">
      <c r="A14" s="350"/>
      <c r="B14" s="351"/>
      <c r="C14" s="51" t="s">
        <v>65</v>
      </c>
      <c r="D14" s="31" t="s">
        <v>66</v>
      </c>
      <c r="E14" s="103">
        <v>4766</v>
      </c>
      <c r="F14" s="100">
        <v>4766</v>
      </c>
      <c r="G14" s="155">
        <f t="shared" si="0"/>
        <v>100</v>
      </c>
    </row>
    <row r="15" spans="1:7" ht="15" customHeight="1">
      <c r="A15" s="350"/>
      <c r="B15" s="351"/>
      <c r="C15" s="51" t="s">
        <v>56</v>
      </c>
      <c r="D15" s="31" t="s">
        <v>57</v>
      </c>
      <c r="E15" s="103">
        <v>1600</v>
      </c>
      <c r="F15" s="100">
        <v>600</v>
      </c>
      <c r="G15" s="155">
        <f t="shared" si="0"/>
        <v>37.5</v>
      </c>
    </row>
    <row r="16" spans="1:7" ht="17.25" customHeight="1">
      <c r="A16" s="350"/>
      <c r="B16" s="351"/>
      <c r="C16" s="50" t="s">
        <v>55</v>
      </c>
      <c r="D16" s="11" t="s">
        <v>145</v>
      </c>
      <c r="E16" s="98">
        <v>2223</v>
      </c>
      <c r="F16" s="99">
        <v>1323</v>
      </c>
      <c r="G16" s="155">
        <f t="shared" si="0"/>
        <v>59.51417004048582</v>
      </c>
    </row>
    <row r="17" spans="1:7" ht="17.25" customHeight="1">
      <c r="A17" s="352"/>
      <c r="B17" s="353"/>
      <c r="C17" s="50" t="s">
        <v>59</v>
      </c>
      <c r="D17" s="11" t="s">
        <v>48</v>
      </c>
      <c r="E17" s="98">
        <v>380396.08</v>
      </c>
      <c r="F17" s="99">
        <v>380396.08</v>
      </c>
      <c r="G17" s="155">
        <f t="shared" si="0"/>
        <v>100</v>
      </c>
    </row>
    <row r="18" spans="1:7" ht="44.25" customHeight="1">
      <c r="A18" s="29" t="s">
        <v>89</v>
      </c>
      <c r="B18" s="2"/>
      <c r="C18" s="53"/>
      <c r="D18" s="3" t="s">
        <v>90</v>
      </c>
      <c r="E18" s="104">
        <f>SUM(E19,E31,E47,)</f>
        <v>625523</v>
      </c>
      <c r="F18" s="104">
        <f>SUM(F19,F31,F47,)</f>
        <v>587529.7300000001</v>
      </c>
      <c r="G18" s="157">
        <f t="shared" si="0"/>
        <v>93.92615938982262</v>
      </c>
    </row>
    <row r="19" spans="1:7" ht="15.75" customHeight="1">
      <c r="A19" s="12"/>
      <c r="B19" s="39" t="s">
        <v>91</v>
      </c>
      <c r="C19" s="39"/>
      <c r="D19" s="40" t="s">
        <v>92</v>
      </c>
      <c r="E19" s="96">
        <f>SUM(E21:E30)</f>
        <v>215476</v>
      </c>
      <c r="F19" s="96">
        <f>SUM(F21:F30)</f>
        <v>191488.33000000002</v>
      </c>
      <c r="G19" s="156">
        <f t="shared" si="0"/>
        <v>88.86759082217975</v>
      </c>
    </row>
    <row r="20" spans="2:7" ht="0.75" customHeight="1">
      <c r="B20" s="12"/>
      <c r="C20" s="127"/>
      <c r="D20" s="13"/>
      <c r="E20" s="105"/>
      <c r="F20" s="106"/>
      <c r="G20" s="155" t="e">
        <f t="shared" si="0"/>
        <v>#DIV/0!</v>
      </c>
    </row>
    <row r="21" spans="1:7" ht="17.25" customHeight="1">
      <c r="A21" s="323"/>
      <c r="B21" s="324"/>
      <c r="C21" s="47" t="s">
        <v>70</v>
      </c>
      <c r="D21" s="1" t="s">
        <v>93</v>
      </c>
      <c r="E21" s="107">
        <v>500</v>
      </c>
      <c r="F21" s="99">
        <v>465</v>
      </c>
      <c r="G21" s="155">
        <f t="shared" si="0"/>
        <v>93</v>
      </c>
    </row>
    <row r="22" spans="1:7" ht="17.25" customHeight="1">
      <c r="A22" s="325"/>
      <c r="B22" s="326"/>
      <c r="C22" s="47" t="s">
        <v>94</v>
      </c>
      <c r="D22" s="1" t="s">
        <v>82</v>
      </c>
      <c r="E22" s="107">
        <v>105012</v>
      </c>
      <c r="F22" s="99">
        <v>95490.43</v>
      </c>
      <c r="G22" s="155">
        <f t="shared" si="0"/>
        <v>90.93287433817086</v>
      </c>
    </row>
    <row r="23" spans="1:11" ht="15" customHeight="1">
      <c r="A23" s="325"/>
      <c r="B23" s="326"/>
      <c r="C23" s="47">
        <v>4040</v>
      </c>
      <c r="D23" s="1" t="s">
        <v>40</v>
      </c>
      <c r="E23" s="107">
        <v>8634</v>
      </c>
      <c r="F23" s="99">
        <v>7721.53</v>
      </c>
      <c r="G23" s="155">
        <f t="shared" si="0"/>
        <v>89.43166550845494</v>
      </c>
      <c r="K23" s="86"/>
    </row>
    <row r="24" spans="1:7" ht="18" customHeight="1">
      <c r="A24" s="325"/>
      <c r="B24" s="326"/>
      <c r="C24" s="47">
        <v>4110</v>
      </c>
      <c r="D24" s="1" t="s">
        <v>41</v>
      </c>
      <c r="E24" s="107">
        <v>18775</v>
      </c>
      <c r="F24" s="99">
        <v>17022.11</v>
      </c>
      <c r="G24" s="155">
        <f t="shared" si="0"/>
        <v>90.6637017310253</v>
      </c>
    </row>
    <row r="25" spans="1:7" ht="18" customHeight="1">
      <c r="A25" s="325"/>
      <c r="B25" s="326"/>
      <c r="C25" s="47">
        <v>4120</v>
      </c>
      <c r="D25" s="31" t="s">
        <v>239</v>
      </c>
      <c r="E25" s="107">
        <v>2833</v>
      </c>
      <c r="F25" s="99">
        <v>2316.25</v>
      </c>
      <c r="G25" s="155">
        <f t="shared" si="0"/>
        <v>81.75961877867984</v>
      </c>
    </row>
    <row r="26" spans="1:7" ht="15.75" customHeight="1">
      <c r="A26" s="325"/>
      <c r="B26" s="326"/>
      <c r="C26" s="47">
        <v>4210</v>
      </c>
      <c r="D26" s="1" t="s">
        <v>36</v>
      </c>
      <c r="E26" s="107">
        <v>65000</v>
      </c>
      <c r="F26" s="99">
        <v>58054.31</v>
      </c>
      <c r="G26" s="155">
        <f t="shared" si="0"/>
        <v>89.31432307692307</v>
      </c>
    </row>
    <row r="27" spans="1:7" ht="16.5" customHeight="1">
      <c r="A27" s="325"/>
      <c r="B27" s="326"/>
      <c r="C27" s="47">
        <v>4260</v>
      </c>
      <c r="D27" s="1" t="s">
        <v>42</v>
      </c>
      <c r="E27" s="107">
        <v>5000</v>
      </c>
      <c r="F27" s="99">
        <v>2630.1</v>
      </c>
      <c r="G27" s="155">
        <f t="shared" si="0"/>
        <v>52.60199999999999</v>
      </c>
    </row>
    <row r="28" spans="1:7" ht="16.5" customHeight="1">
      <c r="A28" s="325"/>
      <c r="B28" s="326"/>
      <c r="C28" s="47" t="s">
        <v>95</v>
      </c>
      <c r="D28" s="1" t="s">
        <v>80</v>
      </c>
      <c r="E28" s="107">
        <v>200</v>
      </c>
      <c r="F28" s="99">
        <v>180</v>
      </c>
      <c r="G28" s="155">
        <f t="shared" si="0"/>
        <v>90</v>
      </c>
    </row>
    <row r="29" spans="1:7" ht="16.5" customHeight="1">
      <c r="A29" s="325"/>
      <c r="B29" s="326"/>
      <c r="C29" s="47">
        <v>4300</v>
      </c>
      <c r="D29" s="1" t="s">
        <v>43</v>
      </c>
      <c r="E29" s="107">
        <v>5000</v>
      </c>
      <c r="F29" s="99">
        <v>3086.6</v>
      </c>
      <c r="G29" s="155">
        <f t="shared" si="0"/>
        <v>61.732</v>
      </c>
    </row>
    <row r="30" spans="1:7" ht="18.75" customHeight="1">
      <c r="A30" s="325"/>
      <c r="B30" s="326"/>
      <c r="C30" s="47">
        <v>4440</v>
      </c>
      <c r="D30" s="1" t="s">
        <v>73</v>
      </c>
      <c r="E30" s="107">
        <v>4522</v>
      </c>
      <c r="F30" s="99">
        <v>4522</v>
      </c>
      <c r="G30" s="155">
        <f t="shared" si="0"/>
        <v>100</v>
      </c>
    </row>
    <row r="31" spans="1:7" ht="15.75">
      <c r="A31" s="30"/>
      <c r="B31" s="41" t="s">
        <v>96</v>
      </c>
      <c r="C31" s="41"/>
      <c r="D31" s="43" t="s">
        <v>97</v>
      </c>
      <c r="E31" s="101">
        <f>SUM(E32:E46)</f>
        <v>395047</v>
      </c>
      <c r="F31" s="101">
        <f>SUM(F32:F46)</f>
        <v>382208.0200000001</v>
      </c>
      <c r="G31" s="156">
        <f t="shared" si="0"/>
        <v>96.75001202388579</v>
      </c>
    </row>
    <row r="32" spans="1:7" ht="20.25" customHeight="1">
      <c r="A32" s="337"/>
      <c r="B32" s="338"/>
      <c r="C32" s="49" t="s">
        <v>70</v>
      </c>
      <c r="D32" s="7" t="s">
        <v>93</v>
      </c>
      <c r="E32" s="108">
        <v>500</v>
      </c>
      <c r="F32" s="99">
        <v>435</v>
      </c>
      <c r="G32" s="155">
        <f t="shared" si="0"/>
        <v>87</v>
      </c>
    </row>
    <row r="33" spans="1:7" ht="13.5">
      <c r="A33" s="339"/>
      <c r="B33" s="340"/>
      <c r="C33" s="49" t="s">
        <v>94</v>
      </c>
      <c r="D33" s="7" t="s">
        <v>82</v>
      </c>
      <c r="E33" s="108">
        <v>95558</v>
      </c>
      <c r="F33" s="99">
        <v>90894.22</v>
      </c>
      <c r="G33" s="155">
        <f t="shared" si="0"/>
        <v>95.11942485192239</v>
      </c>
    </row>
    <row r="34" spans="1:7" ht="13.5">
      <c r="A34" s="339"/>
      <c r="B34" s="340"/>
      <c r="C34" s="49" t="s">
        <v>98</v>
      </c>
      <c r="D34" s="7" t="s">
        <v>40</v>
      </c>
      <c r="E34" s="108">
        <v>7736</v>
      </c>
      <c r="F34" s="99">
        <v>6921.1</v>
      </c>
      <c r="G34" s="155">
        <f t="shared" si="0"/>
        <v>89.46613236814892</v>
      </c>
    </row>
    <row r="35" spans="1:7" ht="13.5">
      <c r="A35" s="339"/>
      <c r="B35" s="340"/>
      <c r="C35" s="49" t="s">
        <v>99</v>
      </c>
      <c r="D35" s="7" t="s">
        <v>77</v>
      </c>
      <c r="E35" s="108">
        <v>19663</v>
      </c>
      <c r="F35" s="99">
        <v>18470.84</v>
      </c>
      <c r="G35" s="155">
        <f t="shared" si="0"/>
        <v>93.93703910898643</v>
      </c>
    </row>
    <row r="36" spans="1:7" ht="27">
      <c r="A36" s="339"/>
      <c r="B36" s="340"/>
      <c r="C36" s="49" t="s">
        <v>100</v>
      </c>
      <c r="D36" s="31" t="s">
        <v>239</v>
      </c>
      <c r="E36" s="108">
        <v>2531</v>
      </c>
      <c r="F36" s="99">
        <v>2399.18</v>
      </c>
      <c r="G36" s="155">
        <f t="shared" si="0"/>
        <v>94.7917819043856</v>
      </c>
    </row>
    <row r="37" spans="1:7" ht="13.5">
      <c r="A37" s="339"/>
      <c r="B37" s="340"/>
      <c r="C37" s="49" t="s">
        <v>65</v>
      </c>
      <c r="D37" s="7" t="s">
        <v>66</v>
      </c>
      <c r="E37" s="108">
        <v>12000</v>
      </c>
      <c r="F37" s="99">
        <v>10800</v>
      </c>
      <c r="G37" s="155">
        <f t="shared" si="0"/>
        <v>90</v>
      </c>
    </row>
    <row r="38" spans="1:7" ht="13.5">
      <c r="A38" s="339"/>
      <c r="B38" s="340"/>
      <c r="C38" s="49" t="s">
        <v>56</v>
      </c>
      <c r="D38" s="7" t="s">
        <v>57</v>
      </c>
      <c r="E38" s="108">
        <v>45000</v>
      </c>
      <c r="F38" s="99">
        <v>44139.67</v>
      </c>
      <c r="G38" s="155">
        <f t="shared" si="0"/>
        <v>98.08815555555556</v>
      </c>
    </row>
    <row r="39" spans="1:7" ht="13.5">
      <c r="A39" s="339"/>
      <c r="B39" s="340"/>
      <c r="C39" s="49" t="s">
        <v>101</v>
      </c>
      <c r="D39" s="7" t="s">
        <v>42</v>
      </c>
      <c r="E39" s="108">
        <v>76000</v>
      </c>
      <c r="F39" s="99">
        <v>75509.93</v>
      </c>
      <c r="G39" s="155">
        <f t="shared" si="0"/>
        <v>99.35517105263158</v>
      </c>
    </row>
    <row r="40" spans="1:7" ht="13.5">
      <c r="A40" s="339"/>
      <c r="B40" s="340"/>
      <c r="C40" s="49" t="s">
        <v>95</v>
      </c>
      <c r="D40" s="7" t="s">
        <v>80</v>
      </c>
      <c r="E40" s="108">
        <v>200</v>
      </c>
      <c r="F40" s="99">
        <v>90</v>
      </c>
      <c r="G40" s="155">
        <f t="shared" si="0"/>
        <v>45</v>
      </c>
    </row>
    <row r="41" spans="1:7" ht="13.5">
      <c r="A41" s="339"/>
      <c r="B41" s="340"/>
      <c r="C41" s="49" t="s">
        <v>102</v>
      </c>
      <c r="D41" s="7" t="s">
        <v>53</v>
      </c>
      <c r="E41" s="108">
        <v>26000</v>
      </c>
      <c r="F41" s="99">
        <v>25707.89</v>
      </c>
      <c r="G41" s="155">
        <f t="shared" si="0"/>
        <v>98.87650000000001</v>
      </c>
    </row>
    <row r="42" spans="1:7" ht="27">
      <c r="A42" s="339"/>
      <c r="B42" s="340"/>
      <c r="C42" s="49" t="s">
        <v>68</v>
      </c>
      <c r="D42" s="7" t="s">
        <v>160</v>
      </c>
      <c r="E42" s="108">
        <v>1000</v>
      </c>
      <c r="F42" s="99">
        <v>710.77</v>
      </c>
      <c r="G42" s="155">
        <f t="shared" si="0"/>
        <v>71.077</v>
      </c>
    </row>
    <row r="43" spans="1:7" ht="13.5">
      <c r="A43" s="339"/>
      <c r="B43" s="340"/>
      <c r="C43" s="49" t="s">
        <v>103</v>
      </c>
      <c r="D43" s="7" t="s">
        <v>72</v>
      </c>
      <c r="E43" s="108">
        <v>500</v>
      </c>
      <c r="F43" s="99">
        <v>157.5</v>
      </c>
      <c r="G43" s="155">
        <f t="shared" si="0"/>
        <v>31.5</v>
      </c>
    </row>
    <row r="44" spans="1:7" ht="13.5">
      <c r="A44" s="339"/>
      <c r="B44" s="340"/>
      <c r="C44" s="49" t="s">
        <v>59</v>
      </c>
      <c r="D44" s="7" t="s">
        <v>48</v>
      </c>
      <c r="E44" s="108">
        <v>35000</v>
      </c>
      <c r="F44" s="99">
        <v>32716.65</v>
      </c>
      <c r="G44" s="155">
        <f t="shared" si="0"/>
        <v>93.47614285714286</v>
      </c>
    </row>
    <row r="45" spans="1:7" ht="13.5">
      <c r="A45" s="339"/>
      <c r="B45" s="340"/>
      <c r="C45" s="49" t="s">
        <v>104</v>
      </c>
      <c r="D45" s="7" t="s">
        <v>73</v>
      </c>
      <c r="E45" s="108">
        <v>3359</v>
      </c>
      <c r="F45" s="99">
        <v>3359</v>
      </c>
      <c r="G45" s="155">
        <f t="shared" si="0"/>
        <v>100</v>
      </c>
    </row>
    <row r="46" spans="1:7" ht="13.5">
      <c r="A46" s="354"/>
      <c r="B46" s="355"/>
      <c r="C46" s="49" t="s">
        <v>54</v>
      </c>
      <c r="D46" s="7" t="s">
        <v>45</v>
      </c>
      <c r="E46" s="108">
        <v>70000</v>
      </c>
      <c r="F46" s="99">
        <v>69896.27</v>
      </c>
      <c r="G46" s="155">
        <f t="shared" si="0"/>
        <v>99.8518142857143</v>
      </c>
    </row>
    <row r="47" spans="1:7" ht="15.75">
      <c r="A47" s="174"/>
      <c r="B47" s="175" t="s">
        <v>178</v>
      </c>
      <c r="C47" s="175"/>
      <c r="D47" s="176" t="s">
        <v>179</v>
      </c>
      <c r="E47" s="177">
        <f>SUM(E48)</f>
        <v>15000</v>
      </c>
      <c r="F47" s="177">
        <f>SUM(F48)</f>
        <v>13833.38</v>
      </c>
      <c r="G47" s="178">
        <f t="shared" si="0"/>
        <v>92.22253333333332</v>
      </c>
    </row>
    <row r="48" spans="1:7" ht="13.5">
      <c r="A48" s="356"/>
      <c r="B48" s="357"/>
      <c r="C48" s="49" t="s">
        <v>101</v>
      </c>
      <c r="D48" s="7" t="s">
        <v>42</v>
      </c>
      <c r="E48" s="108">
        <v>15000</v>
      </c>
      <c r="F48" s="99">
        <v>13833.38</v>
      </c>
      <c r="G48" s="155">
        <f t="shared" si="0"/>
        <v>92.22253333333332</v>
      </c>
    </row>
    <row r="49" spans="1:7" ht="18.75" customHeight="1">
      <c r="A49" s="46">
        <v>600</v>
      </c>
      <c r="B49" s="44"/>
      <c r="C49" s="46"/>
      <c r="D49" s="45" t="s">
        <v>22</v>
      </c>
      <c r="E49" s="109">
        <f>SUM(E50,E52,)</f>
        <v>2373550</v>
      </c>
      <c r="F49" s="109">
        <f>SUM(F50,F52,)</f>
        <v>2134910.86</v>
      </c>
      <c r="G49" s="157">
        <f t="shared" si="0"/>
        <v>89.94589791662277</v>
      </c>
    </row>
    <row r="50" spans="1:7" ht="18.75" customHeight="1">
      <c r="A50" s="175"/>
      <c r="B50" s="175" t="s">
        <v>215</v>
      </c>
      <c r="C50" s="175"/>
      <c r="D50" s="176" t="s">
        <v>218</v>
      </c>
      <c r="E50" s="177">
        <f>SUM(E51)</f>
        <v>305000</v>
      </c>
      <c r="F50" s="177">
        <f>SUM(F51)</f>
        <v>304828</v>
      </c>
      <c r="G50" s="199">
        <f t="shared" si="0"/>
        <v>99.94360655737705</v>
      </c>
    </row>
    <row r="51" spans="1:7" ht="57.75" customHeight="1">
      <c r="A51" s="179"/>
      <c r="B51" s="256"/>
      <c r="C51" s="179" t="s">
        <v>216</v>
      </c>
      <c r="D51" s="180" t="s">
        <v>217</v>
      </c>
      <c r="E51" s="181">
        <v>305000</v>
      </c>
      <c r="F51" s="181">
        <v>304828</v>
      </c>
      <c r="G51" s="182">
        <f t="shared" si="0"/>
        <v>99.94360655737705</v>
      </c>
    </row>
    <row r="52" spans="1:7" ht="19.5" customHeight="1">
      <c r="A52" s="12"/>
      <c r="B52" s="39" t="s">
        <v>105</v>
      </c>
      <c r="C52" s="39"/>
      <c r="D52" s="40" t="s">
        <v>23</v>
      </c>
      <c r="E52" s="96">
        <f>SUM(E53:E66)</f>
        <v>2068550</v>
      </c>
      <c r="F52" s="96">
        <f>SUM(F53:F66)</f>
        <v>1830082.8599999999</v>
      </c>
      <c r="G52" s="156">
        <f t="shared" si="0"/>
        <v>88.4717729810737</v>
      </c>
    </row>
    <row r="53" spans="1:7" ht="22.5" customHeight="1">
      <c r="A53" s="323"/>
      <c r="B53" s="324"/>
      <c r="C53" s="47" t="s">
        <v>70</v>
      </c>
      <c r="D53" s="1" t="s">
        <v>93</v>
      </c>
      <c r="E53" s="107">
        <v>1500</v>
      </c>
      <c r="F53" s="99">
        <v>945</v>
      </c>
      <c r="G53" s="155">
        <f t="shared" si="0"/>
        <v>63</v>
      </c>
    </row>
    <row r="54" spans="1:7" ht="15" customHeight="1">
      <c r="A54" s="325"/>
      <c r="B54" s="326"/>
      <c r="C54" s="47" t="s">
        <v>94</v>
      </c>
      <c r="D54" s="1" t="s">
        <v>82</v>
      </c>
      <c r="E54" s="107">
        <v>118633</v>
      </c>
      <c r="F54" s="99">
        <v>109732.12</v>
      </c>
      <c r="G54" s="155">
        <f t="shared" si="0"/>
        <v>92.49712980368025</v>
      </c>
    </row>
    <row r="55" spans="1:7" ht="13.5">
      <c r="A55" s="325"/>
      <c r="B55" s="326"/>
      <c r="C55" s="48">
        <v>4040</v>
      </c>
      <c r="D55" s="1" t="s">
        <v>106</v>
      </c>
      <c r="E55" s="107">
        <v>14284</v>
      </c>
      <c r="F55" s="99">
        <v>11727.68</v>
      </c>
      <c r="G55" s="155">
        <f t="shared" si="0"/>
        <v>82.10361243349202</v>
      </c>
    </row>
    <row r="56" spans="1:7" ht="13.5">
      <c r="A56" s="325"/>
      <c r="B56" s="326"/>
      <c r="C56" s="48">
        <v>4110</v>
      </c>
      <c r="D56" s="1" t="s">
        <v>77</v>
      </c>
      <c r="E56" s="107">
        <v>34699</v>
      </c>
      <c r="F56" s="99">
        <v>17748.21</v>
      </c>
      <c r="G56" s="155">
        <f t="shared" si="0"/>
        <v>51.14905328683823</v>
      </c>
    </row>
    <row r="57" spans="1:7" ht="27">
      <c r="A57" s="325"/>
      <c r="B57" s="326"/>
      <c r="C57" s="48">
        <v>4120</v>
      </c>
      <c r="D57" s="31" t="s">
        <v>239</v>
      </c>
      <c r="E57" s="107">
        <v>4971</v>
      </c>
      <c r="F57" s="99">
        <v>1219.32</v>
      </c>
      <c r="G57" s="155">
        <f t="shared" si="0"/>
        <v>24.528666264333133</v>
      </c>
    </row>
    <row r="58" spans="1:7" ht="13.5">
      <c r="A58" s="325"/>
      <c r="B58" s="326"/>
      <c r="C58" s="48">
        <v>4210</v>
      </c>
      <c r="D58" s="1" t="s">
        <v>57</v>
      </c>
      <c r="E58" s="107">
        <v>113000</v>
      </c>
      <c r="F58" s="99">
        <v>108017.3</v>
      </c>
      <c r="G58" s="155">
        <f t="shared" si="0"/>
        <v>95.59053097345132</v>
      </c>
    </row>
    <row r="59" spans="1:7" ht="13.5">
      <c r="A59" s="325"/>
      <c r="B59" s="326"/>
      <c r="C59" s="48">
        <v>4260</v>
      </c>
      <c r="D59" s="1" t="s">
        <v>42</v>
      </c>
      <c r="E59" s="107">
        <v>3500</v>
      </c>
      <c r="F59" s="99">
        <v>3006.65</v>
      </c>
      <c r="G59" s="155">
        <f t="shared" si="0"/>
        <v>85.90428571428572</v>
      </c>
    </row>
    <row r="60" spans="1:7" ht="13.5">
      <c r="A60" s="325"/>
      <c r="B60" s="326"/>
      <c r="C60" s="48">
        <v>4270</v>
      </c>
      <c r="D60" s="1" t="s">
        <v>63</v>
      </c>
      <c r="E60" s="107">
        <v>83000</v>
      </c>
      <c r="F60" s="99">
        <v>82466.22</v>
      </c>
      <c r="G60" s="155">
        <f t="shared" si="0"/>
        <v>99.35689156626506</v>
      </c>
    </row>
    <row r="61" spans="1:7" ht="13.5">
      <c r="A61" s="325"/>
      <c r="B61" s="326"/>
      <c r="C61" s="48">
        <v>4280</v>
      </c>
      <c r="D61" s="1" t="s">
        <v>80</v>
      </c>
      <c r="E61" s="107">
        <v>1000</v>
      </c>
      <c r="F61" s="99">
        <v>70</v>
      </c>
      <c r="G61" s="155">
        <f t="shared" si="0"/>
        <v>7.000000000000001</v>
      </c>
    </row>
    <row r="62" spans="1:7" ht="13.5">
      <c r="A62" s="325"/>
      <c r="B62" s="326"/>
      <c r="C62" s="48">
        <v>4300</v>
      </c>
      <c r="D62" s="1" t="s">
        <v>53</v>
      </c>
      <c r="E62" s="107">
        <v>12000</v>
      </c>
      <c r="F62" s="99">
        <v>9786.4</v>
      </c>
      <c r="G62" s="155">
        <f t="shared" si="0"/>
        <v>81.55333333333333</v>
      </c>
    </row>
    <row r="63" spans="1:7" ht="13.5">
      <c r="A63" s="325"/>
      <c r="B63" s="326"/>
      <c r="C63" s="48">
        <v>4430</v>
      </c>
      <c r="D63" s="1" t="s">
        <v>48</v>
      </c>
      <c r="E63" s="107">
        <v>4000</v>
      </c>
      <c r="F63" s="99">
        <v>3040.97</v>
      </c>
      <c r="G63" s="155">
        <f t="shared" si="0"/>
        <v>76.02425</v>
      </c>
    </row>
    <row r="64" spans="1:7" ht="18" customHeight="1">
      <c r="A64" s="325"/>
      <c r="B64" s="326"/>
      <c r="C64" s="48">
        <v>4440</v>
      </c>
      <c r="D64" s="1" t="s">
        <v>73</v>
      </c>
      <c r="E64" s="107">
        <v>3876</v>
      </c>
      <c r="F64" s="99">
        <v>3876</v>
      </c>
      <c r="G64" s="155">
        <f t="shared" si="0"/>
        <v>100</v>
      </c>
    </row>
    <row r="65" spans="1:7" ht="13.5">
      <c r="A65" s="325"/>
      <c r="B65" s="326"/>
      <c r="C65" s="48">
        <v>6050</v>
      </c>
      <c r="D65" s="1" t="s">
        <v>45</v>
      </c>
      <c r="E65" s="107">
        <v>1594087</v>
      </c>
      <c r="F65" s="99">
        <v>1398988.99</v>
      </c>
      <c r="G65" s="155">
        <f t="shared" si="0"/>
        <v>87.76114415336177</v>
      </c>
    </row>
    <row r="66" spans="1:7" ht="13.5">
      <c r="A66" s="231"/>
      <c r="B66" s="232"/>
      <c r="C66" s="48">
        <v>6060</v>
      </c>
      <c r="D66" s="1" t="s">
        <v>69</v>
      </c>
      <c r="E66" s="107">
        <v>80000</v>
      </c>
      <c r="F66" s="99">
        <v>79458</v>
      </c>
      <c r="G66" s="155">
        <f t="shared" si="0"/>
        <v>99.3225</v>
      </c>
    </row>
    <row r="67" spans="1:7" ht="15">
      <c r="A67" s="35">
        <v>700</v>
      </c>
      <c r="B67" s="35"/>
      <c r="C67" s="128"/>
      <c r="D67" s="19" t="s">
        <v>2</v>
      </c>
      <c r="E67" s="94">
        <f>SUM(E68,E83,)</f>
        <v>327195</v>
      </c>
      <c r="F67" s="94">
        <f>SUM(F68,F83,)</f>
        <v>270434.04000000004</v>
      </c>
      <c r="G67" s="157">
        <f t="shared" si="0"/>
        <v>82.65225324347867</v>
      </c>
    </row>
    <row r="68" spans="1:7" ht="21" customHeight="1">
      <c r="A68" s="12"/>
      <c r="B68" s="39" t="s">
        <v>107</v>
      </c>
      <c r="C68" s="39"/>
      <c r="D68" s="40" t="s">
        <v>3</v>
      </c>
      <c r="E68" s="96">
        <f>SUM(E69:E82)</f>
        <v>311695</v>
      </c>
      <c r="F68" s="96">
        <f>SUM(F69:F82)</f>
        <v>255116.14</v>
      </c>
      <c r="G68" s="156">
        <f t="shared" si="0"/>
        <v>81.84800526155377</v>
      </c>
    </row>
    <row r="69" spans="1:7" ht="16.5" customHeight="1">
      <c r="A69" s="348"/>
      <c r="B69" s="349"/>
      <c r="C69" s="51" t="s">
        <v>70</v>
      </c>
      <c r="D69" s="31" t="s">
        <v>93</v>
      </c>
      <c r="E69" s="103">
        <v>500</v>
      </c>
      <c r="F69" s="110">
        <v>270</v>
      </c>
      <c r="G69" s="159">
        <f t="shared" si="0"/>
        <v>54</v>
      </c>
    </row>
    <row r="70" spans="1:7" ht="16.5" customHeight="1">
      <c r="A70" s="350"/>
      <c r="B70" s="351"/>
      <c r="C70" s="51" t="s">
        <v>94</v>
      </c>
      <c r="D70" s="31" t="s">
        <v>82</v>
      </c>
      <c r="E70" s="103">
        <v>115829</v>
      </c>
      <c r="F70" s="110">
        <v>109870.74</v>
      </c>
      <c r="G70" s="159">
        <f t="shared" si="0"/>
        <v>94.8559859793316</v>
      </c>
    </row>
    <row r="71" spans="1:7" ht="16.5" customHeight="1">
      <c r="A71" s="350"/>
      <c r="B71" s="351"/>
      <c r="C71" s="51" t="s">
        <v>98</v>
      </c>
      <c r="D71" s="31" t="s">
        <v>106</v>
      </c>
      <c r="E71" s="103">
        <v>7488</v>
      </c>
      <c r="F71" s="110">
        <v>6784.09</v>
      </c>
      <c r="G71" s="159">
        <f t="shared" si="0"/>
        <v>90.59949252136752</v>
      </c>
    </row>
    <row r="72" spans="1:7" ht="16.5" customHeight="1">
      <c r="A72" s="350"/>
      <c r="B72" s="351"/>
      <c r="C72" s="51" t="s">
        <v>99</v>
      </c>
      <c r="D72" s="31" t="s">
        <v>77</v>
      </c>
      <c r="E72" s="103">
        <v>20078</v>
      </c>
      <c r="F72" s="110">
        <v>17932.36</v>
      </c>
      <c r="G72" s="159">
        <f t="shared" si="0"/>
        <v>89.31347743799184</v>
      </c>
    </row>
    <row r="73" spans="1:7" ht="16.5" customHeight="1">
      <c r="A73" s="350"/>
      <c r="B73" s="351"/>
      <c r="C73" s="51" t="s">
        <v>100</v>
      </c>
      <c r="D73" s="31" t="s">
        <v>239</v>
      </c>
      <c r="E73" s="103">
        <v>3531</v>
      </c>
      <c r="F73" s="110">
        <v>2559.68</v>
      </c>
      <c r="G73" s="159">
        <f aca="true" t="shared" si="1" ref="G73:G157">F73/E73*100</f>
        <v>72.49164542622486</v>
      </c>
    </row>
    <row r="74" spans="1:7" ht="13.5">
      <c r="A74" s="350"/>
      <c r="B74" s="351"/>
      <c r="C74" s="47">
        <v>4210</v>
      </c>
      <c r="D74" s="1" t="s">
        <v>36</v>
      </c>
      <c r="E74" s="107">
        <v>23000</v>
      </c>
      <c r="F74" s="110">
        <v>20350.22</v>
      </c>
      <c r="G74" s="159">
        <f t="shared" si="1"/>
        <v>88.47921739130436</v>
      </c>
    </row>
    <row r="75" spans="1:7" ht="13.5">
      <c r="A75" s="350"/>
      <c r="B75" s="351"/>
      <c r="C75" s="47">
        <v>4260</v>
      </c>
      <c r="D75" s="1" t="s">
        <v>47</v>
      </c>
      <c r="E75" s="107">
        <v>17500</v>
      </c>
      <c r="F75" s="110">
        <v>15536.72</v>
      </c>
      <c r="G75" s="159">
        <f t="shared" si="1"/>
        <v>88.78125714285714</v>
      </c>
    </row>
    <row r="76" spans="1:7" ht="13.5">
      <c r="A76" s="350"/>
      <c r="B76" s="351"/>
      <c r="C76" s="47" t="s">
        <v>95</v>
      </c>
      <c r="D76" s="1" t="s">
        <v>80</v>
      </c>
      <c r="E76" s="107">
        <v>200</v>
      </c>
      <c r="F76" s="110">
        <v>90</v>
      </c>
      <c r="G76" s="159">
        <f t="shared" si="1"/>
        <v>45</v>
      </c>
    </row>
    <row r="77" spans="1:7" ht="13.5">
      <c r="A77" s="350"/>
      <c r="B77" s="351"/>
      <c r="C77" s="47">
        <v>4300</v>
      </c>
      <c r="D77" s="1" t="s">
        <v>43</v>
      </c>
      <c r="E77" s="107">
        <v>20847</v>
      </c>
      <c r="F77" s="110">
        <v>16937.01</v>
      </c>
      <c r="G77" s="159">
        <f t="shared" si="1"/>
        <v>81.24435170528133</v>
      </c>
    </row>
    <row r="78" spans="1:7" ht="27">
      <c r="A78" s="350"/>
      <c r="B78" s="351"/>
      <c r="C78" s="47" t="s">
        <v>68</v>
      </c>
      <c r="D78" s="1" t="s">
        <v>159</v>
      </c>
      <c r="E78" s="107">
        <v>500</v>
      </c>
      <c r="F78" s="110">
        <v>430</v>
      </c>
      <c r="G78" s="159">
        <f t="shared" si="1"/>
        <v>86</v>
      </c>
    </row>
    <row r="79" spans="1:7" ht="13.5">
      <c r="A79" s="350"/>
      <c r="B79" s="351"/>
      <c r="C79" s="47" t="s">
        <v>59</v>
      </c>
      <c r="D79" s="1" t="s">
        <v>48</v>
      </c>
      <c r="E79" s="107">
        <v>7200</v>
      </c>
      <c r="F79" s="110">
        <v>6785.74</v>
      </c>
      <c r="G79" s="159">
        <f t="shared" si="1"/>
        <v>94.24638888888889</v>
      </c>
    </row>
    <row r="80" spans="1:7" ht="13.5">
      <c r="A80" s="350"/>
      <c r="B80" s="351"/>
      <c r="C80" s="47" t="s">
        <v>104</v>
      </c>
      <c r="D80" s="1" t="s">
        <v>73</v>
      </c>
      <c r="E80" s="107">
        <v>4522</v>
      </c>
      <c r="F80" s="110">
        <v>4522</v>
      </c>
      <c r="G80" s="159">
        <f t="shared" si="1"/>
        <v>100</v>
      </c>
    </row>
    <row r="81" spans="1:7" ht="13.5">
      <c r="A81" s="229"/>
      <c r="B81" s="230"/>
      <c r="C81" s="47" t="s">
        <v>115</v>
      </c>
      <c r="D81" s="1" t="s">
        <v>116</v>
      </c>
      <c r="E81" s="107">
        <v>500</v>
      </c>
      <c r="F81" s="110">
        <v>149.48</v>
      </c>
      <c r="G81" s="159">
        <f t="shared" si="1"/>
        <v>29.896</v>
      </c>
    </row>
    <row r="82" spans="1:7" ht="13.5">
      <c r="A82" s="229"/>
      <c r="B82" s="230"/>
      <c r="C82" s="257" t="s">
        <v>54</v>
      </c>
      <c r="D82" s="258" t="s">
        <v>45</v>
      </c>
      <c r="E82" s="259">
        <v>90000</v>
      </c>
      <c r="F82" s="260">
        <v>52898.1</v>
      </c>
      <c r="G82" s="159">
        <f t="shared" si="1"/>
        <v>58.77566666666667</v>
      </c>
    </row>
    <row r="83" spans="1:7" ht="14.25">
      <c r="A83" s="196"/>
      <c r="B83" s="196" t="s">
        <v>219</v>
      </c>
      <c r="C83" s="196"/>
      <c r="D83" s="197"/>
      <c r="E83" s="198">
        <f>SUM(E84)</f>
        <v>15500</v>
      </c>
      <c r="F83" s="198">
        <f>SUM(F84)</f>
        <v>15317.9</v>
      </c>
      <c r="G83" s="265">
        <f t="shared" si="1"/>
        <v>98.82516129032258</v>
      </c>
    </row>
    <row r="84" spans="1:7" ht="13.5">
      <c r="A84" s="229"/>
      <c r="B84" s="230"/>
      <c r="C84" s="261" t="s">
        <v>220</v>
      </c>
      <c r="D84" s="262" t="s">
        <v>221</v>
      </c>
      <c r="E84" s="263">
        <v>15500</v>
      </c>
      <c r="F84" s="264">
        <v>15317.9</v>
      </c>
      <c r="G84" s="159">
        <f t="shared" si="1"/>
        <v>98.82516129032258</v>
      </c>
    </row>
    <row r="85" spans="1:7" ht="15">
      <c r="A85" s="35">
        <v>710</v>
      </c>
      <c r="B85" s="35"/>
      <c r="C85" s="128"/>
      <c r="D85" s="19" t="s">
        <v>4</v>
      </c>
      <c r="E85" s="94">
        <f>SUM(E86,E88,)</f>
        <v>231000</v>
      </c>
      <c r="F85" s="94">
        <f>SUM(F86,F88,)</f>
        <v>185561.43</v>
      </c>
      <c r="G85" s="153">
        <f t="shared" si="1"/>
        <v>80.32962337662337</v>
      </c>
    </row>
    <row r="86" spans="1:7" ht="15.75">
      <c r="A86" s="175"/>
      <c r="B86" s="175" t="s">
        <v>180</v>
      </c>
      <c r="C86" s="175"/>
      <c r="D86" s="176" t="s">
        <v>181</v>
      </c>
      <c r="E86" s="177">
        <f>SUM(E87)</f>
        <v>40000</v>
      </c>
      <c r="F86" s="177">
        <f>SUM(F87)</f>
        <v>14637</v>
      </c>
      <c r="G86" s="178">
        <f t="shared" si="1"/>
        <v>36.5925</v>
      </c>
    </row>
    <row r="87" spans="1:7" ht="13.5">
      <c r="A87" s="361"/>
      <c r="B87" s="362"/>
      <c r="C87" s="179" t="s">
        <v>55</v>
      </c>
      <c r="D87" s="180" t="s">
        <v>53</v>
      </c>
      <c r="E87" s="181">
        <v>40000</v>
      </c>
      <c r="F87" s="181">
        <v>14637</v>
      </c>
      <c r="G87" s="182">
        <f t="shared" si="1"/>
        <v>36.5925</v>
      </c>
    </row>
    <row r="88" spans="1:7" ht="15.75">
      <c r="A88" s="66"/>
      <c r="B88" s="67">
        <v>71095</v>
      </c>
      <c r="C88" s="68"/>
      <c r="D88" s="60" t="s">
        <v>71</v>
      </c>
      <c r="E88" s="111">
        <f>SUM(E89:E91)</f>
        <v>191000</v>
      </c>
      <c r="F88" s="111">
        <f>SUM(F89:F91)</f>
        <v>170924.43</v>
      </c>
      <c r="G88" s="154">
        <f t="shared" si="1"/>
        <v>89.48923036649215</v>
      </c>
    </row>
    <row r="89" spans="1:7" ht="13.5">
      <c r="A89" s="319"/>
      <c r="B89" s="320"/>
      <c r="C89" s="47" t="s">
        <v>55</v>
      </c>
      <c r="D89" s="1" t="s">
        <v>53</v>
      </c>
      <c r="E89" s="107">
        <v>127000</v>
      </c>
      <c r="F89" s="99">
        <v>111284.43</v>
      </c>
      <c r="G89" s="155">
        <f t="shared" si="1"/>
        <v>87.62553543307085</v>
      </c>
    </row>
    <row r="90" spans="1:7" ht="13.5">
      <c r="A90" s="319"/>
      <c r="B90" s="320"/>
      <c r="C90" s="47" t="s">
        <v>68</v>
      </c>
      <c r="D90" s="1" t="s">
        <v>182</v>
      </c>
      <c r="E90" s="107">
        <v>55000</v>
      </c>
      <c r="F90" s="99">
        <v>51042</v>
      </c>
      <c r="G90" s="155">
        <f t="shared" si="1"/>
        <v>92.80363636363637</v>
      </c>
    </row>
    <row r="91" spans="1:7" ht="13.5">
      <c r="A91" s="321"/>
      <c r="B91" s="322"/>
      <c r="C91" s="47" t="s">
        <v>59</v>
      </c>
      <c r="D91" s="1" t="s">
        <v>48</v>
      </c>
      <c r="E91" s="107">
        <v>9000</v>
      </c>
      <c r="F91" s="99">
        <v>8598</v>
      </c>
      <c r="G91" s="155">
        <f t="shared" si="1"/>
        <v>95.53333333333333</v>
      </c>
    </row>
    <row r="92" spans="1:7" ht="15">
      <c r="A92" s="29">
        <v>750</v>
      </c>
      <c r="B92" s="29"/>
      <c r="C92" s="53"/>
      <c r="D92" s="3" t="s">
        <v>5</v>
      </c>
      <c r="E92" s="104">
        <f>SUM(E93,E98,E102,E120,E125,E128,)</f>
        <v>2416106</v>
      </c>
      <c r="F92" s="104">
        <f>SUM(F93,F98,F102,F120,F125,F128,)</f>
        <v>2213895.2300000004</v>
      </c>
      <c r="G92" s="153">
        <f t="shared" si="1"/>
        <v>91.63071611924313</v>
      </c>
    </row>
    <row r="93" spans="1:7" ht="15.75">
      <c r="A93" s="52"/>
      <c r="B93" s="39" t="s">
        <v>109</v>
      </c>
      <c r="C93" s="39"/>
      <c r="D93" s="40" t="s">
        <v>6</v>
      </c>
      <c r="E93" s="96">
        <f>SUM(E94:E97)</f>
        <v>59752</v>
      </c>
      <c r="F93" s="96">
        <f>SUM(F94:F97)</f>
        <v>59752</v>
      </c>
      <c r="G93" s="154">
        <f t="shared" si="1"/>
        <v>100</v>
      </c>
    </row>
    <row r="94" spans="1:7" ht="13.5">
      <c r="A94" s="323"/>
      <c r="B94" s="324"/>
      <c r="C94" s="47">
        <v>4010</v>
      </c>
      <c r="D94" s="1" t="s">
        <v>39</v>
      </c>
      <c r="E94" s="107">
        <v>47764</v>
      </c>
      <c r="F94" s="99">
        <v>47764</v>
      </c>
      <c r="G94" s="155">
        <f t="shared" si="1"/>
        <v>100</v>
      </c>
    </row>
    <row r="95" spans="1:7" ht="13.5">
      <c r="A95" s="325"/>
      <c r="B95" s="326"/>
      <c r="C95" s="47">
        <v>4040</v>
      </c>
      <c r="D95" s="1" t="s">
        <v>40</v>
      </c>
      <c r="E95" s="107">
        <v>3080</v>
      </c>
      <c r="F95" s="99">
        <v>3080</v>
      </c>
      <c r="G95" s="155">
        <f t="shared" si="1"/>
        <v>100</v>
      </c>
    </row>
    <row r="96" spans="1:7" ht="13.5">
      <c r="A96" s="325"/>
      <c r="B96" s="326"/>
      <c r="C96" s="47">
        <v>4110</v>
      </c>
      <c r="D96" s="1" t="s">
        <v>41</v>
      </c>
      <c r="E96" s="107">
        <v>8708</v>
      </c>
      <c r="F96" s="99">
        <v>8708</v>
      </c>
      <c r="G96" s="155">
        <f t="shared" si="1"/>
        <v>100</v>
      </c>
    </row>
    <row r="97" spans="1:7" ht="13.5">
      <c r="A97" s="327"/>
      <c r="B97" s="328"/>
      <c r="C97" s="47" t="s">
        <v>56</v>
      </c>
      <c r="D97" s="1" t="s">
        <v>57</v>
      </c>
      <c r="E97" s="107">
        <v>200</v>
      </c>
      <c r="F97" s="99">
        <v>200</v>
      </c>
      <c r="G97" s="155">
        <f t="shared" si="1"/>
        <v>100</v>
      </c>
    </row>
    <row r="98" spans="1:7" ht="15.75">
      <c r="A98" s="6"/>
      <c r="B98" s="39" t="s">
        <v>110</v>
      </c>
      <c r="C98" s="39"/>
      <c r="D98" s="40" t="s">
        <v>108</v>
      </c>
      <c r="E98" s="96">
        <f>SUM(E99:E101)</f>
        <v>131500</v>
      </c>
      <c r="F98" s="97">
        <f>SUM(F99:F101)</f>
        <v>116900.82</v>
      </c>
      <c r="G98" s="154">
        <f t="shared" si="1"/>
        <v>88.89796197718631</v>
      </c>
    </row>
    <row r="99" spans="1:7" ht="13.5">
      <c r="A99" s="323"/>
      <c r="B99" s="324"/>
      <c r="C99" s="47">
        <v>3030</v>
      </c>
      <c r="D99" s="1" t="s">
        <v>49</v>
      </c>
      <c r="E99" s="107">
        <v>120000</v>
      </c>
      <c r="F99" s="99">
        <v>108919.28</v>
      </c>
      <c r="G99" s="155">
        <f t="shared" si="1"/>
        <v>90.76606666666666</v>
      </c>
    </row>
    <row r="100" spans="1:7" ht="13.5">
      <c r="A100" s="325"/>
      <c r="B100" s="326"/>
      <c r="C100" s="47">
        <v>4210</v>
      </c>
      <c r="D100" s="1" t="s">
        <v>36</v>
      </c>
      <c r="E100" s="107">
        <v>5000</v>
      </c>
      <c r="F100" s="99">
        <v>1706.16</v>
      </c>
      <c r="G100" s="155">
        <f t="shared" si="1"/>
        <v>34.123200000000004</v>
      </c>
    </row>
    <row r="101" spans="1:7" ht="18" customHeight="1">
      <c r="A101" s="327"/>
      <c r="B101" s="328"/>
      <c r="C101" s="47">
        <v>4300</v>
      </c>
      <c r="D101" s="1" t="s">
        <v>43</v>
      </c>
      <c r="E101" s="107">
        <v>6500</v>
      </c>
      <c r="F101" s="99">
        <v>6275.38</v>
      </c>
      <c r="G101" s="155">
        <f t="shared" si="1"/>
        <v>96.5443076923077</v>
      </c>
    </row>
    <row r="102" spans="1:7" ht="15.75">
      <c r="A102" s="6"/>
      <c r="B102" s="39" t="s">
        <v>130</v>
      </c>
      <c r="C102" s="39"/>
      <c r="D102" s="40" t="s">
        <v>111</v>
      </c>
      <c r="E102" s="96">
        <f>SUM(E103:E119)</f>
        <v>2052228</v>
      </c>
      <c r="F102" s="96">
        <f>SUM(F103:F119)</f>
        <v>1890950.4300000004</v>
      </c>
      <c r="G102" s="154">
        <f t="shared" si="1"/>
        <v>92.14134248241426</v>
      </c>
    </row>
    <row r="103" spans="1:7" ht="18" customHeight="1">
      <c r="A103" s="337"/>
      <c r="B103" s="338"/>
      <c r="C103" s="49" t="s">
        <v>70</v>
      </c>
      <c r="D103" s="7" t="s">
        <v>93</v>
      </c>
      <c r="E103" s="108">
        <v>3000</v>
      </c>
      <c r="F103" s="99">
        <v>1080</v>
      </c>
      <c r="G103" s="155">
        <f t="shared" si="1"/>
        <v>36</v>
      </c>
    </row>
    <row r="104" spans="1:7" ht="13.5">
      <c r="A104" s="339"/>
      <c r="B104" s="340"/>
      <c r="C104" s="47">
        <v>4010</v>
      </c>
      <c r="D104" s="1" t="s">
        <v>61</v>
      </c>
      <c r="E104" s="107">
        <v>1313764</v>
      </c>
      <c r="F104" s="99">
        <v>1215066.39</v>
      </c>
      <c r="G104" s="155">
        <f t="shared" si="1"/>
        <v>92.4874170703414</v>
      </c>
    </row>
    <row r="105" spans="1:7" ht="13.5">
      <c r="A105" s="339"/>
      <c r="B105" s="340"/>
      <c r="C105" s="47">
        <v>4040</v>
      </c>
      <c r="D105" s="1" t="s">
        <v>40</v>
      </c>
      <c r="E105" s="107">
        <v>98897</v>
      </c>
      <c r="F105" s="99">
        <v>98206.38</v>
      </c>
      <c r="G105" s="155">
        <f t="shared" si="1"/>
        <v>99.3016775028565</v>
      </c>
    </row>
    <row r="106" spans="1:7" ht="13.5">
      <c r="A106" s="339"/>
      <c r="B106" s="340"/>
      <c r="C106" s="47">
        <v>4110</v>
      </c>
      <c r="D106" s="1" t="s">
        <v>41</v>
      </c>
      <c r="E106" s="107">
        <v>247051</v>
      </c>
      <c r="F106" s="99">
        <v>217770.46</v>
      </c>
      <c r="G106" s="155">
        <f t="shared" si="1"/>
        <v>88.14797754309839</v>
      </c>
    </row>
    <row r="107" spans="1:7" ht="27">
      <c r="A107" s="339"/>
      <c r="B107" s="340"/>
      <c r="C107" s="47">
        <v>4120</v>
      </c>
      <c r="D107" s="31" t="s">
        <v>239</v>
      </c>
      <c r="E107" s="107">
        <v>31036</v>
      </c>
      <c r="F107" s="99">
        <v>24318.27</v>
      </c>
      <c r="G107" s="155">
        <f t="shared" si="1"/>
        <v>78.35503930918934</v>
      </c>
    </row>
    <row r="108" spans="1:7" ht="13.5">
      <c r="A108" s="339"/>
      <c r="B108" s="340"/>
      <c r="C108" s="47" t="s">
        <v>65</v>
      </c>
      <c r="D108" s="1" t="s">
        <v>66</v>
      </c>
      <c r="E108" s="107">
        <v>10000</v>
      </c>
      <c r="F108" s="99">
        <v>8384.86</v>
      </c>
      <c r="G108" s="155">
        <f t="shared" si="1"/>
        <v>83.8486</v>
      </c>
    </row>
    <row r="109" spans="1:7" ht="13.5">
      <c r="A109" s="339"/>
      <c r="B109" s="340"/>
      <c r="C109" s="47">
        <v>4210</v>
      </c>
      <c r="D109" s="1" t="s">
        <v>36</v>
      </c>
      <c r="E109" s="107">
        <v>65000</v>
      </c>
      <c r="F109" s="99">
        <v>59250.81</v>
      </c>
      <c r="G109" s="155">
        <f t="shared" si="1"/>
        <v>91.15509230769231</v>
      </c>
    </row>
    <row r="110" spans="1:7" ht="13.5">
      <c r="A110" s="339"/>
      <c r="B110" s="340"/>
      <c r="C110" s="47">
        <v>4260</v>
      </c>
      <c r="D110" s="1" t="s">
        <v>42</v>
      </c>
      <c r="E110" s="107">
        <v>13000</v>
      </c>
      <c r="F110" s="99">
        <v>12560.3</v>
      </c>
      <c r="G110" s="155">
        <f t="shared" si="1"/>
        <v>96.61769230769231</v>
      </c>
    </row>
    <row r="111" spans="1:7" ht="13.5">
      <c r="A111" s="339"/>
      <c r="B111" s="340"/>
      <c r="C111" s="47">
        <v>4280</v>
      </c>
      <c r="D111" s="1" t="s">
        <v>50</v>
      </c>
      <c r="E111" s="107">
        <v>1320</v>
      </c>
      <c r="F111" s="99">
        <v>490</v>
      </c>
      <c r="G111" s="155">
        <f t="shared" si="1"/>
        <v>37.121212121212125</v>
      </c>
    </row>
    <row r="112" spans="1:7" ht="13.5">
      <c r="A112" s="339"/>
      <c r="B112" s="340"/>
      <c r="C112" s="47">
        <v>4300</v>
      </c>
      <c r="D112" s="1" t="s">
        <v>43</v>
      </c>
      <c r="E112" s="107">
        <v>122000</v>
      </c>
      <c r="F112" s="99">
        <v>120767.23</v>
      </c>
      <c r="G112" s="155">
        <f t="shared" si="1"/>
        <v>98.98953278688523</v>
      </c>
    </row>
    <row r="113" spans="1:7" ht="13.5">
      <c r="A113" s="339"/>
      <c r="B113" s="340"/>
      <c r="C113" s="47" t="s">
        <v>68</v>
      </c>
      <c r="D113" s="1" t="s">
        <v>182</v>
      </c>
      <c r="E113" s="107">
        <v>13000</v>
      </c>
      <c r="F113" s="99">
        <v>12863.97</v>
      </c>
      <c r="G113" s="155">
        <f t="shared" si="1"/>
        <v>98.95361538461538</v>
      </c>
    </row>
    <row r="114" spans="1:7" ht="13.5">
      <c r="A114" s="339"/>
      <c r="B114" s="340"/>
      <c r="C114" s="47">
        <v>4410</v>
      </c>
      <c r="D114" s="1" t="s">
        <v>44</v>
      </c>
      <c r="E114" s="107">
        <v>7920</v>
      </c>
      <c r="F114" s="99">
        <v>5433.08</v>
      </c>
      <c r="G114" s="155">
        <f t="shared" si="1"/>
        <v>68.59949494949494</v>
      </c>
    </row>
    <row r="115" spans="1:7" ht="13.5">
      <c r="A115" s="339"/>
      <c r="B115" s="340"/>
      <c r="C115" s="47">
        <v>4430</v>
      </c>
      <c r="D115" s="1" t="s">
        <v>46</v>
      </c>
      <c r="E115" s="107">
        <v>18000</v>
      </c>
      <c r="F115" s="99">
        <v>15366</v>
      </c>
      <c r="G115" s="155">
        <f t="shared" si="1"/>
        <v>85.36666666666667</v>
      </c>
    </row>
    <row r="116" spans="1:7" ht="20.25" customHeight="1">
      <c r="A116" s="339"/>
      <c r="B116" s="340"/>
      <c r="C116" s="47">
        <v>4440</v>
      </c>
      <c r="D116" s="1" t="s">
        <v>73</v>
      </c>
      <c r="E116" s="107">
        <v>38240</v>
      </c>
      <c r="F116" s="99">
        <v>38239</v>
      </c>
      <c r="G116" s="155">
        <f t="shared" si="1"/>
        <v>99.9973849372385</v>
      </c>
    </row>
    <row r="117" spans="1:7" ht="27">
      <c r="A117" s="339"/>
      <c r="B117" s="340"/>
      <c r="C117" s="47" t="s">
        <v>86</v>
      </c>
      <c r="D117" s="1" t="s">
        <v>87</v>
      </c>
      <c r="E117" s="107">
        <v>5000</v>
      </c>
      <c r="F117" s="99">
        <v>4018</v>
      </c>
      <c r="G117" s="155">
        <f t="shared" si="1"/>
        <v>80.36</v>
      </c>
    </row>
    <row r="118" spans="1:7" ht="13.5">
      <c r="A118" s="339"/>
      <c r="B118" s="340"/>
      <c r="C118" s="47" t="s">
        <v>54</v>
      </c>
      <c r="D118" s="1" t="s">
        <v>45</v>
      </c>
      <c r="E118" s="107">
        <v>45000</v>
      </c>
      <c r="F118" s="99">
        <v>39300.07</v>
      </c>
      <c r="G118" s="155">
        <f t="shared" si="1"/>
        <v>87.3334888888889</v>
      </c>
    </row>
    <row r="119" spans="1:7" ht="13.5">
      <c r="A119" s="293"/>
      <c r="B119" s="294"/>
      <c r="C119" s="257" t="s">
        <v>244</v>
      </c>
      <c r="D119" s="258" t="s">
        <v>69</v>
      </c>
      <c r="E119" s="259">
        <v>20000</v>
      </c>
      <c r="F119" s="295">
        <v>17835.61</v>
      </c>
      <c r="G119" s="296">
        <f t="shared" si="1"/>
        <v>89.17805</v>
      </c>
    </row>
    <row r="120" spans="1:7" ht="14.25">
      <c r="A120" s="196"/>
      <c r="B120" s="196" t="s">
        <v>245</v>
      </c>
      <c r="C120" s="196"/>
      <c r="D120" s="197" t="s">
        <v>246</v>
      </c>
      <c r="E120" s="198">
        <f>SUM(E121:E124)</f>
        <v>27326</v>
      </c>
      <c r="F120" s="198">
        <f>SUM(F121:F124)</f>
        <v>21325</v>
      </c>
      <c r="G120" s="298">
        <f t="shared" si="1"/>
        <v>78.03923003732709</v>
      </c>
    </row>
    <row r="121" spans="1:7" ht="13.5">
      <c r="A121" s="293"/>
      <c r="B121" s="294"/>
      <c r="C121" s="261" t="s">
        <v>70</v>
      </c>
      <c r="D121" s="262" t="s">
        <v>93</v>
      </c>
      <c r="E121" s="263">
        <v>10340</v>
      </c>
      <c r="F121" s="297">
        <v>10339</v>
      </c>
      <c r="G121" s="296">
        <f t="shared" si="1"/>
        <v>99.99032882011606</v>
      </c>
    </row>
    <row r="122" spans="1:7" ht="15.75" customHeight="1">
      <c r="A122" s="293"/>
      <c r="B122" s="294"/>
      <c r="C122" s="261" t="s">
        <v>247</v>
      </c>
      <c r="D122" s="262" t="s">
        <v>248</v>
      </c>
      <c r="E122" s="263">
        <v>16000</v>
      </c>
      <c r="F122" s="297">
        <v>10000</v>
      </c>
      <c r="G122" s="296">
        <f t="shared" si="1"/>
        <v>62.5</v>
      </c>
    </row>
    <row r="123" spans="1:7" ht="13.5">
      <c r="A123" s="293"/>
      <c r="B123" s="294"/>
      <c r="C123" s="47" t="s">
        <v>56</v>
      </c>
      <c r="D123" s="1" t="s">
        <v>57</v>
      </c>
      <c r="E123" s="107">
        <v>968</v>
      </c>
      <c r="F123" s="99">
        <v>968</v>
      </c>
      <c r="G123" s="296">
        <f t="shared" si="1"/>
        <v>100</v>
      </c>
    </row>
    <row r="124" spans="1:7" ht="13.5">
      <c r="A124" s="293"/>
      <c r="B124" s="294"/>
      <c r="C124" s="47" t="s">
        <v>103</v>
      </c>
      <c r="D124" s="1" t="s">
        <v>72</v>
      </c>
      <c r="E124" s="107">
        <v>18</v>
      </c>
      <c r="F124" s="99">
        <v>18</v>
      </c>
      <c r="G124" s="296">
        <f t="shared" si="1"/>
        <v>100</v>
      </c>
    </row>
    <row r="125" spans="1:7" ht="21" customHeight="1">
      <c r="A125" s="43"/>
      <c r="B125" s="138">
        <v>75075</v>
      </c>
      <c r="C125" s="41"/>
      <c r="D125" s="43" t="s">
        <v>150</v>
      </c>
      <c r="E125" s="101">
        <f>SUM(E126:E127)</f>
        <v>17800</v>
      </c>
      <c r="F125" s="101">
        <f>SUM(F126:F127)</f>
        <v>17615.15</v>
      </c>
      <c r="G125" s="156">
        <f t="shared" si="1"/>
        <v>98.9615168539326</v>
      </c>
    </row>
    <row r="126" spans="1:7" ht="13.5">
      <c r="A126" s="329"/>
      <c r="B126" s="330"/>
      <c r="C126" s="51" t="s">
        <v>56</v>
      </c>
      <c r="D126" s="31" t="s">
        <v>57</v>
      </c>
      <c r="E126" s="103">
        <v>12300</v>
      </c>
      <c r="F126" s="100">
        <v>12157.15</v>
      </c>
      <c r="G126" s="155">
        <f t="shared" si="1"/>
        <v>98.83861788617885</v>
      </c>
    </row>
    <row r="127" spans="1:7" ht="13.5">
      <c r="A127" s="331"/>
      <c r="B127" s="332"/>
      <c r="C127" s="47" t="s">
        <v>55</v>
      </c>
      <c r="D127" s="1" t="s">
        <v>53</v>
      </c>
      <c r="E127" s="107">
        <v>5500</v>
      </c>
      <c r="F127" s="99">
        <v>5458</v>
      </c>
      <c r="G127" s="155">
        <f t="shared" si="1"/>
        <v>99.23636363636363</v>
      </c>
    </row>
    <row r="128" spans="1:7" ht="15.75">
      <c r="A128" s="6"/>
      <c r="B128" s="39" t="s">
        <v>112</v>
      </c>
      <c r="C128" s="39"/>
      <c r="D128" s="40" t="s">
        <v>14</v>
      </c>
      <c r="E128" s="96">
        <f>SUM(E129:E135)</f>
        <v>127500</v>
      </c>
      <c r="F128" s="96">
        <f>SUM(F129:F135)</f>
        <v>107351.82999999999</v>
      </c>
      <c r="G128" s="154">
        <f t="shared" si="1"/>
        <v>84.19751372549018</v>
      </c>
    </row>
    <row r="129" spans="1:7" ht="15" customHeight="1">
      <c r="A129" s="307"/>
      <c r="B129" s="308"/>
      <c r="C129" s="179" t="s">
        <v>121</v>
      </c>
      <c r="D129" s="180" t="s">
        <v>122</v>
      </c>
      <c r="E129" s="181">
        <v>31000</v>
      </c>
      <c r="F129" s="181">
        <v>29494.4</v>
      </c>
      <c r="G129" s="182">
        <f t="shared" si="1"/>
        <v>95.14322580645161</v>
      </c>
    </row>
    <row r="130" spans="1:7" ht="13.5">
      <c r="A130" s="309"/>
      <c r="B130" s="310"/>
      <c r="C130" s="51" t="s">
        <v>169</v>
      </c>
      <c r="D130" s="31" t="s">
        <v>170</v>
      </c>
      <c r="E130" s="103">
        <v>25000</v>
      </c>
      <c r="F130" s="100">
        <v>20996.3</v>
      </c>
      <c r="G130" s="155">
        <f t="shared" si="1"/>
        <v>83.98519999999999</v>
      </c>
    </row>
    <row r="131" spans="1:7" ht="16.5" customHeight="1">
      <c r="A131" s="309"/>
      <c r="B131" s="310"/>
      <c r="C131" s="51" t="s">
        <v>151</v>
      </c>
      <c r="D131" s="31" t="s">
        <v>152</v>
      </c>
      <c r="E131" s="103">
        <v>12000</v>
      </c>
      <c r="F131" s="100">
        <v>5423</v>
      </c>
      <c r="G131" s="155">
        <f>F131/E131*100</f>
        <v>45.19166666666667</v>
      </c>
    </row>
    <row r="132" spans="1:7" ht="15.75" customHeight="1">
      <c r="A132" s="309"/>
      <c r="B132" s="310"/>
      <c r="C132" s="51" t="s">
        <v>56</v>
      </c>
      <c r="D132" s="31" t="s">
        <v>57</v>
      </c>
      <c r="E132" s="103">
        <v>1000</v>
      </c>
      <c r="F132" s="100">
        <v>404.53</v>
      </c>
      <c r="G132" s="155">
        <f>F132/E132*100</f>
        <v>40.452999999999996</v>
      </c>
    </row>
    <row r="133" spans="1:7" ht="15.75" customHeight="1">
      <c r="A133" s="309"/>
      <c r="B133" s="310"/>
      <c r="C133" s="51" t="s">
        <v>55</v>
      </c>
      <c r="D133" s="31" t="s">
        <v>53</v>
      </c>
      <c r="E133" s="103">
        <v>19000</v>
      </c>
      <c r="F133" s="100">
        <v>15108.7</v>
      </c>
      <c r="G133" s="155">
        <f>F133/E133*100</f>
        <v>79.51947368421052</v>
      </c>
    </row>
    <row r="134" spans="1:7" ht="13.5">
      <c r="A134" s="309"/>
      <c r="B134" s="310"/>
      <c r="C134" s="47" t="s">
        <v>59</v>
      </c>
      <c r="D134" s="1" t="s">
        <v>48</v>
      </c>
      <c r="E134" s="107">
        <v>33000</v>
      </c>
      <c r="F134" s="99">
        <v>31612.33</v>
      </c>
      <c r="G134" s="155">
        <f t="shared" si="1"/>
        <v>95.7949393939394</v>
      </c>
    </row>
    <row r="135" spans="1:7" ht="13.5">
      <c r="A135" s="311"/>
      <c r="B135" s="312"/>
      <c r="C135" s="47" t="s">
        <v>115</v>
      </c>
      <c r="D135" s="16" t="s">
        <v>116</v>
      </c>
      <c r="E135" s="107">
        <v>6500</v>
      </c>
      <c r="F135" s="99">
        <v>4312.57</v>
      </c>
      <c r="G135" s="155">
        <f t="shared" si="1"/>
        <v>66.34723076923078</v>
      </c>
    </row>
    <row r="136" spans="1:7" ht="66.75" customHeight="1">
      <c r="A136" s="46">
        <v>751</v>
      </c>
      <c r="B136" s="2"/>
      <c r="C136" s="128"/>
      <c r="D136" s="19" t="s">
        <v>7</v>
      </c>
      <c r="E136" s="94">
        <f>SUM(E137,E140,)</f>
        <v>56975</v>
      </c>
      <c r="F136" s="94">
        <f>SUM(F137,F140,)</f>
        <v>56756.56</v>
      </c>
      <c r="G136" s="153">
        <f t="shared" si="1"/>
        <v>99.6166037735849</v>
      </c>
    </row>
    <row r="137" spans="1:7" ht="32.25">
      <c r="A137" s="38"/>
      <c r="B137" s="39" t="s">
        <v>113</v>
      </c>
      <c r="C137" s="39"/>
      <c r="D137" s="40" t="s">
        <v>8</v>
      </c>
      <c r="E137" s="96">
        <f>SUM(E138:E139)</f>
        <v>1116</v>
      </c>
      <c r="F137" s="96">
        <f>SUM(F138:F139)</f>
        <v>1116</v>
      </c>
      <c r="G137" s="154">
        <f t="shared" si="1"/>
        <v>100</v>
      </c>
    </row>
    <row r="138" spans="1:7" ht="13.5">
      <c r="A138" s="348"/>
      <c r="B138" s="349"/>
      <c r="C138" s="51" t="s">
        <v>94</v>
      </c>
      <c r="D138" s="31" t="s">
        <v>82</v>
      </c>
      <c r="E138" s="103">
        <v>953</v>
      </c>
      <c r="F138" s="100">
        <v>953</v>
      </c>
      <c r="G138" s="155">
        <f t="shared" si="1"/>
        <v>100</v>
      </c>
    </row>
    <row r="139" spans="1:7" ht="13.5">
      <c r="A139" s="352"/>
      <c r="B139" s="353"/>
      <c r="C139" s="51" t="s">
        <v>99</v>
      </c>
      <c r="D139" s="31" t="s">
        <v>77</v>
      </c>
      <c r="E139" s="103">
        <v>163</v>
      </c>
      <c r="F139" s="100">
        <v>163</v>
      </c>
      <c r="G139" s="155">
        <f t="shared" si="1"/>
        <v>100</v>
      </c>
    </row>
    <row r="140" spans="1:7" ht="14.25">
      <c r="A140" s="228"/>
      <c r="B140" s="196" t="s">
        <v>249</v>
      </c>
      <c r="C140" s="196"/>
      <c r="D140" s="197" t="s">
        <v>250</v>
      </c>
      <c r="E140" s="198">
        <f>SUM(E141:E147)</f>
        <v>55859</v>
      </c>
      <c r="F140" s="198">
        <f>SUM(F141:F147)</f>
        <v>55640.56</v>
      </c>
      <c r="G140" s="199">
        <f t="shared" si="1"/>
        <v>99.60894394815517</v>
      </c>
    </row>
    <row r="141" spans="1:7" ht="13.5">
      <c r="A141" s="348"/>
      <c r="B141" s="349"/>
      <c r="C141" s="51" t="s">
        <v>121</v>
      </c>
      <c r="D141" s="31" t="s">
        <v>122</v>
      </c>
      <c r="E141" s="103">
        <v>33200</v>
      </c>
      <c r="F141" s="100">
        <v>33200</v>
      </c>
      <c r="G141" s="155">
        <f t="shared" si="1"/>
        <v>100</v>
      </c>
    </row>
    <row r="142" spans="1:7" ht="13.5">
      <c r="A142" s="350"/>
      <c r="B142" s="351"/>
      <c r="C142" s="51" t="s">
        <v>94</v>
      </c>
      <c r="D142" s="31" t="s">
        <v>82</v>
      </c>
      <c r="E142" s="103">
        <v>3600</v>
      </c>
      <c r="F142" s="100">
        <v>3600</v>
      </c>
      <c r="G142" s="155">
        <f t="shared" si="1"/>
        <v>100</v>
      </c>
    </row>
    <row r="143" spans="1:7" ht="13.5">
      <c r="A143" s="350"/>
      <c r="B143" s="351"/>
      <c r="C143" s="51" t="s">
        <v>99</v>
      </c>
      <c r="D143" s="31" t="s">
        <v>77</v>
      </c>
      <c r="E143" s="103">
        <v>2344</v>
      </c>
      <c r="F143" s="100">
        <v>2339.59</v>
      </c>
      <c r="G143" s="155">
        <f t="shared" si="1"/>
        <v>99.81186006825939</v>
      </c>
    </row>
    <row r="144" spans="1:7" ht="27">
      <c r="A144" s="350"/>
      <c r="B144" s="351"/>
      <c r="C144" s="51" t="s">
        <v>100</v>
      </c>
      <c r="D144" s="31" t="s">
        <v>239</v>
      </c>
      <c r="E144" s="103">
        <v>348</v>
      </c>
      <c r="F144" s="100">
        <v>195.03</v>
      </c>
      <c r="G144" s="155">
        <f t="shared" si="1"/>
        <v>56.043103448275865</v>
      </c>
    </row>
    <row r="145" spans="1:7" ht="13.5">
      <c r="A145" s="350"/>
      <c r="B145" s="351"/>
      <c r="C145" s="51" t="s">
        <v>65</v>
      </c>
      <c r="D145" s="31" t="s">
        <v>66</v>
      </c>
      <c r="E145" s="103">
        <v>11980</v>
      </c>
      <c r="F145" s="100">
        <v>11980</v>
      </c>
      <c r="G145" s="155">
        <f t="shared" si="1"/>
        <v>100</v>
      </c>
    </row>
    <row r="146" spans="1:7" ht="13.5">
      <c r="A146" s="350"/>
      <c r="B146" s="351"/>
      <c r="C146" s="51" t="s">
        <v>56</v>
      </c>
      <c r="D146" s="31" t="s">
        <v>57</v>
      </c>
      <c r="E146" s="103">
        <v>4011</v>
      </c>
      <c r="F146" s="100">
        <v>3952.96</v>
      </c>
      <c r="G146" s="155">
        <f t="shared" si="1"/>
        <v>98.55297930690601</v>
      </c>
    </row>
    <row r="147" spans="1:7" ht="13.5">
      <c r="A147" s="352"/>
      <c r="B147" s="353"/>
      <c r="C147" s="51" t="s">
        <v>103</v>
      </c>
      <c r="D147" s="31" t="s">
        <v>72</v>
      </c>
      <c r="E147" s="103">
        <v>376</v>
      </c>
      <c r="F147" s="100">
        <v>372.98</v>
      </c>
      <c r="G147" s="155">
        <f t="shared" si="1"/>
        <v>99.1968085106383</v>
      </c>
    </row>
    <row r="148" spans="1:7" ht="30.75">
      <c r="A148" s="46">
        <v>754</v>
      </c>
      <c r="B148" s="29"/>
      <c r="C148" s="53"/>
      <c r="D148" s="19" t="s">
        <v>24</v>
      </c>
      <c r="E148" s="94">
        <f>SUM(E149,E151,E153,E166,E168,)</f>
        <v>337658</v>
      </c>
      <c r="F148" s="94">
        <f>SUM(F149,F151,F153,F166,F168,)</f>
        <v>305320.98</v>
      </c>
      <c r="G148" s="153">
        <f t="shared" si="1"/>
        <v>90.42314412808226</v>
      </c>
    </row>
    <row r="149" spans="1:7" ht="14.25">
      <c r="A149" s="196"/>
      <c r="B149" s="196" t="s">
        <v>222</v>
      </c>
      <c r="C149" s="268"/>
      <c r="D149" s="197" t="s">
        <v>223</v>
      </c>
      <c r="E149" s="198">
        <f>SUM(E150)</f>
        <v>2000</v>
      </c>
      <c r="F149" s="198">
        <f>SUM(F150)</f>
        <v>1925</v>
      </c>
      <c r="G149" s="199">
        <f t="shared" si="1"/>
        <v>96.25</v>
      </c>
    </row>
    <row r="150" spans="1:7" ht="29.25" customHeight="1">
      <c r="A150" s="272"/>
      <c r="B150" s="272"/>
      <c r="C150" s="272" t="s">
        <v>226</v>
      </c>
      <c r="D150" s="273" t="s">
        <v>227</v>
      </c>
      <c r="E150" s="274">
        <v>2000</v>
      </c>
      <c r="F150" s="274">
        <v>1925</v>
      </c>
      <c r="G150" s="275">
        <f t="shared" si="1"/>
        <v>96.25</v>
      </c>
    </row>
    <row r="151" spans="1:7" ht="19.5" customHeight="1">
      <c r="A151" s="175"/>
      <c r="B151" s="196" t="s">
        <v>224</v>
      </c>
      <c r="C151" s="268"/>
      <c r="D151" s="176" t="s">
        <v>225</v>
      </c>
      <c r="E151" s="177">
        <f>SUM(E152)</f>
        <v>2000</v>
      </c>
      <c r="F151" s="177">
        <f>SUM(F152)</f>
        <v>2000</v>
      </c>
      <c r="G151" s="199">
        <f t="shared" si="1"/>
        <v>100</v>
      </c>
    </row>
    <row r="152" spans="1:7" ht="30.75" customHeight="1">
      <c r="A152" s="272"/>
      <c r="B152" s="272"/>
      <c r="C152" s="272" t="s">
        <v>226</v>
      </c>
      <c r="D152" s="273" t="s">
        <v>227</v>
      </c>
      <c r="E152" s="274">
        <v>2000</v>
      </c>
      <c r="F152" s="274">
        <v>2000</v>
      </c>
      <c r="G152" s="275">
        <f t="shared" si="1"/>
        <v>100</v>
      </c>
    </row>
    <row r="153" spans="1:7" ht="15.75">
      <c r="A153" s="6"/>
      <c r="B153" s="54" t="s">
        <v>114</v>
      </c>
      <c r="C153" s="54"/>
      <c r="D153" s="55" t="s">
        <v>25</v>
      </c>
      <c r="E153" s="112">
        <f>SUM(E154:E165)</f>
        <v>305158</v>
      </c>
      <c r="F153" s="112">
        <f>SUM(F154:F165)</f>
        <v>279540.01</v>
      </c>
      <c r="G153" s="158">
        <f t="shared" si="1"/>
        <v>91.60500789754816</v>
      </c>
    </row>
    <row r="154" spans="1:7" ht="78">
      <c r="A154" s="348"/>
      <c r="B154" s="349"/>
      <c r="C154" s="170" t="s">
        <v>62</v>
      </c>
      <c r="D154" s="169" t="s">
        <v>174</v>
      </c>
      <c r="E154" s="103">
        <v>65000</v>
      </c>
      <c r="F154" s="103">
        <v>59735.71</v>
      </c>
      <c r="G154" s="155">
        <f t="shared" si="1"/>
        <v>91.90109230769231</v>
      </c>
    </row>
    <row r="155" spans="1:7" ht="13.5">
      <c r="A155" s="350"/>
      <c r="B155" s="351"/>
      <c r="C155" s="49" t="s">
        <v>70</v>
      </c>
      <c r="D155" s="7" t="s">
        <v>93</v>
      </c>
      <c r="E155" s="108">
        <v>800</v>
      </c>
      <c r="F155" s="99">
        <v>154.86</v>
      </c>
      <c r="G155" s="155">
        <f t="shared" si="1"/>
        <v>19.3575</v>
      </c>
    </row>
    <row r="156" spans="1:7" ht="13.5">
      <c r="A156" s="350"/>
      <c r="B156" s="351"/>
      <c r="C156" s="49" t="s">
        <v>121</v>
      </c>
      <c r="D156" s="7" t="s">
        <v>122</v>
      </c>
      <c r="E156" s="108">
        <v>40000</v>
      </c>
      <c r="F156" s="99">
        <v>38136</v>
      </c>
      <c r="G156" s="155">
        <f t="shared" si="1"/>
        <v>95.34</v>
      </c>
    </row>
    <row r="157" spans="1:7" ht="13.5">
      <c r="A157" s="350"/>
      <c r="B157" s="351"/>
      <c r="C157" s="49" t="s">
        <v>99</v>
      </c>
      <c r="D157" s="7" t="s">
        <v>77</v>
      </c>
      <c r="E157" s="108">
        <v>11000</v>
      </c>
      <c r="F157" s="99">
        <v>8834.32</v>
      </c>
      <c r="G157" s="155">
        <f t="shared" si="1"/>
        <v>80.312</v>
      </c>
    </row>
    <row r="158" spans="1:7" ht="13.5">
      <c r="A158" s="350"/>
      <c r="B158" s="351"/>
      <c r="C158" s="49" t="s">
        <v>65</v>
      </c>
      <c r="D158" s="7" t="s">
        <v>66</v>
      </c>
      <c r="E158" s="108">
        <v>60000</v>
      </c>
      <c r="F158" s="99">
        <v>57689.94</v>
      </c>
      <c r="G158" s="155">
        <f aca="true" t="shared" si="2" ref="G158:G219">F158/E158*100</f>
        <v>96.1499</v>
      </c>
    </row>
    <row r="159" spans="1:7" ht="13.5">
      <c r="A159" s="350"/>
      <c r="B159" s="351"/>
      <c r="C159" s="47">
        <v>4210</v>
      </c>
      <c r="D159" s="1" t="s">
        <v>36</v>
      </c>
      <c r="E159" s="107">
        <v>14500</v>
      </c>
      <c r="F159" s="99">
        <v>4132.31</v>
      </c>
      <c r="G159" s="155">
        <f t="shared" si="2"/>
        <v>28.498689655172416</v>
      </c>
    </row>
    <row r="160" spans="1:7" ht="13.5">
      <c r="A160" s="350"/>
      <c r="B160" s="351"/>
      <c r="C160" s="47">
        <v>4260</v>
      </c>
      <c r="D160" s="1" t="s">
        <v>42</v>
      </c>
      <c r="E160" s="107">
        <v>31000</v>
      </c>
      <c r="F160" s="99">
        <v>30024.85</v>
      </c>
      <c r="G160" s="155">
        <f t="shared" si="2"/>
        <v>96.85435483870968</v>
      </c>
    </row>
    <row r="161" spans="1:7" ht="13.5">
      <c r="A161" s="350"/>
      <c r="B161" s="351"/>
      <c r="C161" s="47">
        <v>4300</v>
      </c>
      <c r="D161" s="1" t="s">
        <v>43</v>
      </c>
      <c r="E161" s="107">
        <v>3000</v>
      </c>
      <c r="F161" s="99">
        <v>1759.6</v>
      </c>
      <c r="G161" s="155">
        <f t="shared" si="2"/>
        <v>58.653333333333336</v>
      </c>
    </row>
    <row r="162" spans="1:7" ht="13.5">
      <c r="A162" s="350"/>
      <c r="B162" s="351"/>
      <c r="C162" s="47">
        <v>4430</v>
      </c>
      <c r="D162" s="1" t="s">
        <v>46</v>
      </c>
      <c r="E162" s="107">
        <v>15500</v>
      </c>
      <c r="F162" s="99">
        <v>15116</v>
      </c>
      <c r="G162" s="155">
        <f t="shared" si="2"/>
        <v>97.5225806451613</v>
      </c>
    </row>
    <row r="163" spans="1:7" ht="13.5">
      <c r="A163" s="350"/>
      <c r="B163" s="351"/>
      <c r="C163" s="47" t="s">
        <v>104</v>
      </c>
      <c r="D163" s="1" t="s">
        <v>73</v>
      </c>
      <c r="E163" s="107">
        <v>258</v>
      </c>
      <c r="F163" s="99">
        <v>258</v>
      </c>
      <c r="G163" s="155">
        <f t="shared" si="2"/>
        <v>100</v>
      </c>
    </row>
    <row r="164" spans="1:7" ht="27">
      <c r="A164" s="350"/>
      <c r="B164" s="351"/>
      <c r="C164" s="47" t="s">
        <v>175</v>
      </c>
      <c r="D164" s="1" t="s">
        <v>176</v>
      </c>
      <c r="E164" s="107">
        <v>100</v>
      </c>
      <c r="F164" s="99">
        <v>0</v>
      </c>
      <c r="G164" s="155">
        <f t="shared" si="2"/>
        <v>0</v>
      </c>
    </row>
    <row r="165" spans="1:11" ht="13.5">
      <c r="A165" s="352"/>
      <c r="B165" s="353"/>
      <c r="C165" s="47" t="s">
        <v>54</v>
      </c>
      <c r="D165" s="1" t="s">
        <v>45</v>
      </c>
      <c r="E165" s="107">
        <v>64000</v>
      </c>
      <c r="F165" s="99">
        <v>63698.42</v>
      </c>
      <c r="G165" s="155">
        <f t="shared" si="2"/>
        <v>99.52878125</v>
      </c>
      <c r="K165" s="212"/>
    </row>
    <row r="166" spans="1:11" ht="14.25">
      <c r="A166" s="196"/>
      <c r="B166" s="196" t="s">
        <v>228</v>
      </c>
      <c r="C166" s="196"/>
      <c r="D166" s="197" t="s">
        <v>229</v>
      </c>
      <c r="E166" s="198">
        <f>SUM(E167)</f>
        <v>1500</v>
      </c>
      <c r="F166" s="198">
        <f>SUM(F167)</f>
        <v>0</v>
      </c>
      <c r="G166" s="199">
        <f t="shared" si="2"/>
        <v>0</v>
      </c>
      <c r="K166" s="212"/>
    </row>
    <row r="167" spans="1:11" ht="13.5">
      <c r="A167" s="244"/>
      <c r="B167" s="245"/>
      <c r="C167" s="47" t="s">
        <v>56</v>
      </c>
      <c r="D167" s="1" t="s">
        <v>57</v>
      </c>
      <c r="E167" s="107">
        <v>1500</v>
      </c>
      <c r="F167" s="99">
        <v>0</v>
      </c>
      <c r="G167" s="155">
        <f t="shared" si="2"/>
        <v>0</v>
      </c>
      <c r="K167" s="212"/>
    </row>
    <row r="168" spans="1:11" ht="14.25">
      <c r="A168" s="276"/>
      <c r="B168" s="269" t="s">
        <v>230</v>
      </c>
      <c r="C168" s="269"/>
      <c r="D168" s="270" t="s">
        <v>231</v>
      </c>
      <c r="E168" s="271">
        <f>SUM(E169:E171)</f>
        <v>27000</v>
      </c>
      <c r="F168" s="271">
        <f>SUM(F169:F171)</f>
        <v>21855.97</v>
      </c>
      <c r="G168" s="199">
        <f t="shared" si="2"/>
        <v>80.94803703703704</v>
      </c>
      <c r="K168" s="212"/>
    </row>
    <row r="169" spans="1:11" ht="30" customHeight="1">
      <c r="A169" s="348"/>
      <c r="B169" s="349"/>
      <c r="C169" s="47" t="s">
        <v>232</v>
      </c>
      <c r="D169" s="1" t="s">
        <v>233</v>
      </c>
      <c r="E169" s="107">
        <v>10000</v>
      </c>
      <c r="F169" s="99">
        <v>10000</v>
      </c>
      <c r="G169" s="155">
        <f t="shared" si="2"/>
        <v>100</v>
      </c>
      <c r="K169" s="212"/>
    </row>
    <row r="170" spans="1:11" ht="13.5">
      <c r="A170" s="350"/>
      <c r="B170" s="351"/>
      <c r="C170" s="47" t="s">
        <v>56</v>
      </c>
      <c r="D170" s="1" t="s">
        <v>57</v>
      </c>
      <c r="E170" s="107">
        <v>14000</v>
      </c>
      <c r="F170" s="99">
        <v>10824.97</v>
      </c>
      <c r="G170" s="155">
        <f t="shared" si="2"/>
        <v>77.32121428571428</v>
      </c>
      <c r="K170" s="212"/>
    </row>
    <row r="171" spans="1:11" ht="13.5">
      <c r="A171" s="352"/>
      <c r="B171" s="353"/>
      <c r="C171" s="47" t="s">
        <v>55</v>
      </c>
      <c r="D171" s="1" t="s">
        <v>53</v>
      </c>
      <c r="E171" s="107">
        <v>3000</v>
      </c>
      <c r="F171" s="99">
        <v>1031</v>
      </c>
      <c r="G171" s="155">
        <f t="shared" si="2"/>
        <v>34.36666666666667</v>
      </c>
      <c r="K171" s="212"/>
    </row>
    <row r="172" spans="1:7" ht="15">
      <c r="A172" s="29">
        <v>757</v>
      </c>
      <c r="B172" s="2"/>
      <c r="C172" s="53"/>
      <c r="D172" s="3" t="s">
        <v>26</v>
      </c>
      <c r="E172" s="94">
        <f>SUM(E173)</f>
        <v>360000</v>
      </c>
      <c r="F172" s="95">
        <f>SUM(F173)</f>
        <v>250685.18</v>
      </c>
      <c r="G172" s="153">
        <f t="shared" si="2"/>
        <v>69.63477222222222</v>
      </c>
    </row>
    <row r="173" spans="1:7" ht="28.5">
      <c r="A173" s="63"/>
      <c r="B173" s="72" t="s">
        <v>117</v>
      </c>
      <c r="C173" s="72"/>
      <c r="D173" s="65" t="s">
        <v>27</v>
      </c>
      <c r="E173" s="112">
        <f>SUM(E174:E175)</f>
        <v>360000</v>
      </c>
      <c r="F173" s="112">
        <f>SUM(F174:F175)</f>
        <v>250685.18</v>
      </c>
      <c r="G173" s="156">
        <f t="shared" si="2"/>
        <v>69.63477222222222</v>
      </c>
    </row>
    <row r="174" spans="1:7" ht="12.75">
      <c r="A174" s="323"/>
      <c r="B174" s="324"/>
      <c r="C174" s="277" t="s">
        <v>162</v>
      </c>
      <c r="D174" s="278" t="s">
        <v>163</v>
      </c>
      <c r="E174" s="279">
        <v>10000</v>
      </c>
      <c r="F174" s="280">
        <v>3000</v>
      </c>
      <c r="G174" s="281">
        <f t="shared" si="2"/>
        <v>30</v>
      </c>
    </row>
    <row r="175" spans="1:7" ht="39">
      <c r="A175" s="327"/>
      <c r="B175" s="328"/>
      <c r="C175" s="277" t="s">
        <v>164</v>
      </c>
      <c r="D175" s="278" t="s">
        <v>165</v>
      </c>
      <c r="E175" s="279">
        <v>350000</v>
      </c>
      <c r="F175" s="280">
        <v>247685.18</v>
      </c>
      <c r="G175" s="281">
        <f t="shared" si="2"/>
        <v>70.76719428571428</v>
      </c>
    </row>
    <row r="176" spans="1:7" ht="15">
      <c r="A176" s="70" t="s">
        <v>138</v>
      </c>
      <c r="B176" s="69"/>
      <c r="C176" s="70"/>
      <c r="D176" s="71" t="s">
        <v>139</v>
      </c>
      <c r="E176" s="113">
        <f>SUM(E177,E182)</f>
        <v>212213</v>
      </c>
      <c r="F176" s="113">
        <f>SUM(F177,F182)</f>
        <v>142787.25</v>
      </c>
      <c r="G176" s="153">
        <f t="shared" si="2"/>
        <v>67.284874159453</v>
      </c>
    </row>
    <row r="177" spans="1:7" ht="15.75">
      <c r="A177" s="175"/>
      <c r="B177" s="175" t="s">
        <v>199</v>
      </c>
      <c r="C177" s="175"/>
      <c r="D177" s="176" t="s">
        <v>200</v>
      </c>
      <c r="E177" s="177">
        <f>SUM(E178:E181)</f>
        <v>143213</v>
      </c>
      <c r="F177" s="177">
        <f>SUM(F178:F181)</f>
        <v>142787.25</v>
      </c>
      <c r="G177" s="178">
        <f t="shared" si="2"/>
        <v>99.70271553560082</v>
      </c>
    </row>
    <row r="178" spans="1:7" ht="12.75">
      <c r="A178" s="313"/>
      <c r="B178" s="314"/>
      <c r="C178" s="272" t="s">
        <v>201</v>
      </c>
      <c r="D178" s="273" t="s">
        <v>202</v>
      </c>
      <c r="E178" s="274">
        <v>1643</v>
      </c>
      <c r="F178" s="274">
        <v>1643</v>
      </c>
      <c r="G178" s="275">
        <f t="shared" si="2"/>
        <v>100</v>
      </c>
    </row>
    <row r="179" spans="1:7" ht="12.75">
      <c r="A179" s="315"/>
      <c r="B179" s="316"/>
      <c r="C179" s="272" t="s">
        <v>234</v>
      </c>
      <c r="D179" s="273" t="s">
        <v>236</v>
      </c>
      <c r="E179" s="274">
        <v>17570</v>
      </c>
      <c r="F179" s="274">
        <v>17517.33</v>
      </c>
      <c r="G179" s="275">
        <f t="shared" si="2"/>
        <v>99.70022766078543</v>
      </c>
    </row>
    <row r="180" spans="1:7" ht="26.25">
      <c r="A180" s="315"/>
      <c r="B180" s="316"/>
      <c r="C180" s="272" t="s">
        <v>235</v>
      </c>
      <c r="D180" s="273" t="s">
        <v>237</v>
      </c>
      <c r="E180" s="274">
        <v>108000</v>
      </c>
      <c r="F180" s="274">
        <v>107879.92</v>
      </c>
      <c r="G180" s="275">
        <f t="shared" si="2"/>
        <v>99.88881481481481</v>
      </c>
    </row>
    <row r="181" spans="1:7" ht="12.75">
      <c r="A181" s="315"/>
      <c r="B181" s="316"/>
      <c r="C181" s="272" t="s">
        <v>115</v>
      </c>
      <c r="D181" s="273" t="s">
        <v>116</v>
      </c>
      <c r="E181" s="274">
        <v>16000</v>
      </c>
      <c r="F181" s="274">
        <v>15747</v>
      </c>
      <c r="G181" s="275">
        <f t="shared" si="2"/>
        <v>98.41875</v>
      </c>
    </row>
    <row r="182" spans="1:7" ht="14.25">
      <c r="A182" s="61"/>
      <c r="B182" s="68" t="s">
        <v>140</v>
      </c>
      <c r="C182" s="68"/>
      <c r="D182" s="60" t="s">
        <v>141</v>
      </c>
      <c r="E182" s="111">
        <f>SUM(E183)</f>
        <v>69000</v>
      </c>
      <c r="F182" s="102">
        <f>SUM(F183)</f>
        <v>0</v>
      </c>
      <c r="G182" s="156">
        <f t="shared" si="2"/>
        <v>0</v>
      </c>
    </row>
    <row r="183" spans="1:7" ht="13.5">
      <c r="A183" s="363"/>
      <c r="B183" s="364"/>
      <c r="C183" s="47" t="s">
        <v>142</v>
      </c>
      <c r="D183" s="1" t="s">
        <v>143</v>
      </c>
      <c r="E183" s="107">
        <v>69000</v>
      </c>
      <c r="F183" s="114">
        <v>0</v>
      </c>
      <c r="G183" s="160">
        <f t="shared" si="2"/>
        <v>0</v>
      </c>
    </row>
    <row r="184" spans="1:7" ht="15">
      <c r="A184" s="29">
        <v>801</v>
      </c>
      <c r="B184" s="2"/>
      <c r="C184" s="53"/>
      <c r="D184" s="3" t="s">
        <v>9</v>
      </c>
      <c r="E184" s="104">
        <f>SUM(E185,E206,E215,E232,E238,E243,E258,E261,)</f>
        <v>8950700</v>
      </c>
      <c r="F184" s="104">
        <f>SUM(F185,F206,F215,F232,F238,F243,F258,F261,)</f>
        <v>8683283.999999998</v>
      </c>
      <c r="G184" s="153">
        <f>F184/E184*100</f>
        <v>97.0123454031528</v>
      </c>
    </row>
    <row r="185" spans="1:7" ht="15.75">
      <c r="A185" s="195"/>
      <c r="B185" s="196" t="s">
        <v>129</v>
      </c>
      <c r="C185" s="196"/>
      <c r="D185" s="176" t="s">
        <v>10</v>
      </c>
      <c r="E185" s="198">
        <f>SUM(E186:E205)</f>
        <v>6737108</v>
      </c>
      <c r="F185" s="198">
        <f>SUM(F186:F205)</f>
        <v>6624930.089999999</v>
      </c>
      <c r="G185" s="156">
        <f t="shared" si="2"/>
        <v>98.33492486687165</v>
      </c>
    </row>
    <row r="186" spans="1:7" ht="13.5">
      <c r="A186" s="323"/>
      <c r="B186" s="324"/>
      <c r="C186" s="129">
        <v>3020</v>
      </c>
      <c r="D186" s="23" t="s">
        <v>74</v>
      </c>
      <c r="E186" s="107">
        <v>284890</v>
      </c>
      <c r="F186" s="99">
        <v>280298.26</v>
      </c>
      <c r="G186" s="155">
        <f t="shared" si="2"/>
        <v>98.38824107550282</v>
      </c>
    </row>
    <row r="187" spans="1:7" ht="13.5">
      <c r="A187" s="325"/>
      <c r="B187" s="326"/>
      <c r="C187" s="129">
        <v>4010</v>
      </c>
      <c r="D187" s="23" t="s">
        <v>75</v>
      </c>
      <c r="E187" s="107">
        <v>4435294</v>
      </c>
      <c r="F187" s="99">
        <v>4389820.08</v>
      </c>
      <c r="G187" s="155">
        <f t="shared" si="2"/>
        <v>98.97472591444897</v>
      </c>
    </row>
    <row r="188" spans="1:7" ht="13.5">
      <c r="A188" s="325"/>
      <c r="B188" s="326"/>
      <c r="C188" s="129">
        <v>4040</v>
      </c>
      <c r="D188" s="24" t="s">
        <v>76</v>
      </c>
      <c r="E188" s="107">
        <v>340038</v>
      </c>
      <c r="F188" s="99">
        <v>339171.56</v>
      </c>
      <c r="G188" s="155">
        <f t="shared" si="2"/>
        <v>99.74519318429117</v>
      </c>
    </row>
    <row r="189" spans="1:7" ht="13.5">
      <c r="A189" s="325"/>
      <c r="B189" s="326"/>
      <c r="C189" s="130">
        <v>4110</v>
      </c>
      <c r="D189" s="23" t="s">
        <v>77</v>
      </c>
      <c r="E189" s="107">
        <v>830435</v>
      </c>
      <c r="F189" s="99">
        <v>812960.48</v>
      </c>
      <c r="G189" s="155">
        <f t="shared" si="2"/>
        <v>97.89573898017304</v>
      </c>
    </row>
    <row r="190" spans="1:7" ht="27">
      <c r="A190" s="325"/>
      <c r="B190" s="326"/>
      <c r="C190" s="130">
        <v>4120</v>
      </c>
      <c r="D190" s="31" t="s">
        <v>239</v>
      </c>
      <c r="E190" s="107">
        <v>97088</v>
      </c>
      <c r="F190" s="99">
        <v>89346.79</v>
      </c>
      <c r="G190" s="155">
        <f t="shared" si="2"/>
        <v>92.02660472972973</v>
      </c>
    </row>
    <row r="191" spans="1:7" ht="13.5">
      <c r="A191" s="325"/>
      <c r="B191" s="326"/>
      <c r="C191" s="130">
        <v>4170</v>
      </c>
      <c r="D191" s="23" t="s">
        <v>66</v>
      </c>
      <c r="E191" s="107">
        <v>19000</v>
      </c>
      <c r="F191" s="99">
        <v>17234.59</v>
      </c>
      <c r="G191" s="155">
        <f t="shared" si="2"/>
        <v>90.70836842105263</v>
      </c>
    </row>
    <row r="192" spans="1:7" ht="13.5">
      <c r="A192" s="325"/>
      <c r="B192" s="326"/>
      <c r="C192" s="129">
        <v>4210</v>
      </c>
      <c r="D192" s="23" t="s">
        <v>79</v>
      </c>
      <c r="E192" s="107">
        <v>147400</v>
      </c>
      <c r="F192" s="99">
        <v>130631.55</v>
      </c>
      <c r="G192" s="155">
        <f t="shared" si="2"/>
        <v>88.62384667571234</v>
      </c>
    </row>
    <row r="193" spans="1:7" ht="13.5">
      <c r="A193" s="325"/>
      <c r="B193" s="326"/>
      <c r="C193" s="130">
        <v>4240</v>
      </c>
      <c r="D193" s="23" t="s">
        <v>203</v>
      </c>
      <c r="E193" s="107">
        <v>56605</v>
      </c>
      <c r="F193" s="99">
        <v>55427.36</v>
      </c>
      <c r="G193" s="155">
        <f t="shared" si="2"/>
        <v>97.91954774313223</v>
      </c>
    </row>
    <row r="194" spans="1:7" ht="13.5">
      <c r="A194" s="325"/>
      <c r="B194" s="326"/>
      <c r="C194" s="130">
        <v>4247</v>
      </c>
      <c r="D194" s="23" t="s">
        <v>203</v>
      </c>
      <c r="E194" s="107">
        <v>93604.79</v>
      </c>
      <c r="F194" s="99">
        <v>93604.79</v>
      </c>
      <c r="G194" s="155">
        <f t="shared" si="2"/>
        <v>100</v>
      </c>
    </row>
    <row r="195" spans="1:7" ht="13.5">
      <c r="A195" s="325"/>
      <c r="B195" s="326"/>
      <c r="C195" s="130">
        <v>4248</v>
      </c>
      <c r="D195" s="23" t="s">
        <v>203</v>
      </c>
      <c r="E195" s="107">
        <v>7465.21</v>
      </c>
      <c r="F195" s="99">
        <v>7465.21</v>
      </c>
      <c r="G195" s="155">
        <f t="shared" si="2"/>
        <v>100</v>
      </c>
    </row>
    <row r="196" spans="1:7" ht="13.5">
      <c r="A196" s="325"/>
      <c r="B196" s="326"/>
      <c r="C196" s="129">
        <v>4260</v>
      </c>
      <c r="D196" s="23" t="s">
        <v>47</v>
      </c>
      <c r="E196" s="107">
        <v>60000</v>
      </c>
      <c r="F196" s="99">
        <v>53402.39</v>
      </c>
      <c r="G196" s="155">
        <f t="shared" si="2"/>
        <v>89.00398333333334</v>
      </c>
    </row>
    <row r="197" spans="1:7" ht="13.5">
      <c r="A197" s="325"/>
      <c r="B197" s="326"/>
      <c r="C197" s="129">
        <v>4280</v>
      </c>
      <c r="D197" s="23" t="s">
        <v>80</v>
      </c>
      <c r="E197" s="107">
        <v>2000</v>
      </c>
      <c r="F197" s="99">
        <v>836</v>
      </c>
      <c r="G197" s="155">
        <f t="shared" si="2"/>
        <v>41.8</v>
      </c>
    </row>
    <row r="198" spans="1:7" ht="13.5">
      <c r="A198" s="325"/>
      <c r="B198" s="326"/>
      <c r="C198" s="129">
        <v>4300</v>
      </c>
      <c r="D198" s="23" t="s">
        <v>43</v>
      </c>
      <c r="E198" s="107">
        <v>56500</v>
      </c>
      <c r="F198" s="99">
        <v>53509.66</v>
      </c>
      <c r="G198" s="155">
        <f t="shared" si="2"/>
        <v>94.7073628318584</v>
      </c>
    </row>
    <row r="199" spans="1:7" ht="13.5">
      <c r="A199" s="325"/>
      <c r="B199" s="326"/>
      <c r="C199" s="129">
        <v>4360</v>
      </c>
      <c r="D199" s="23" t="s">
        <v>183</v>
      </c>
      <c r="E199" s="107">
        <v>8000</v>
      </c>
      <c r="F199" s="99">
        <v>6282.54</v>
      </c>
      <c r="G199" s="155">
        <f t="shared" si="2"/>
        <v>78.53175</v>
      </c>
    </row>
    <row r="200" spans="1:7" ht="13.5">
      <c r="A200" s="325"/>
      <c r="B200" s="326"/>
      <c r="C200" s="130">
        <v>4410</v>
      </c>
      <c r="D200" s="23" t="s">
        <v>72</v>
      </c>
      <c r="E200" s="107">
        <v>5000</v>
      </c>
      <c r="F200" s="99">
        <v>3733.33</v>
      </c>
      <c r="G200" s="155">
        <f t="shared" si="2"/>
        <v>74.66659999999999</v>
      </c>
    </row>
    <row r="201" spans="1:7" ht="13.5">
      <c r="A201" s="325"/>
      <c r="B201" s="326"/>
      <c r="C201" s="129">
        <v>4430</v>
      </c>
      <c r="D201" s="23" t="s">
        <v>48</v>
      </c>
      <c r="E201" s="107">
        <v>23600</v>
      </c>
      <c r="F201" s="99">
        <v>23375.7</v>
      </c>
      <c r="G201" s="155">
        <f t="shared" si="2"/>
        <v>99.04957627118645</v>
      </c>
    </row>
    <row r="202" spans="1:7" ht="13.5">
      <c r="A202" s="325"/>
      <c r="B202" s="326"/>
      <c r="C202" s="129">
        <v>4437</v>
      </c>
      <c r="D202" s="23" t="s">
        <v>48</v>
      </c>
      <c r="E202" s="107">
        <v>10958.04</v>
      </c>
      <c r="F202" s="99">
        <v>10957.84</v>
      </c>
      <c r="G202" s="155">
        <f t="shared" si="2"/>
        <v>99.9981748560874</v>
      </c>
    </row>
    <row r="203" spans="1:7" ht="13.5">
      <c r="A203" s="325"/>
      <c r="B203" s="326"/>
      <c r="C203" s="129">
        <v>4439</v>
      </c>
      <c r="D203" s="23" t="s">
        <v>48</v>
      </c>
      <c r="E203" s="107">
        <v>1742.96</v>
      </c>
      <c r="F203" s="99">
        <v>1742.96</v>
      </c>
      <c r="G203" s="155">
        <f t="shared" si="2"/>
        <v>100</v>
      </c>
    </row>
    <row r="204" spans="1:7" ht="13.5">
      <c r="A204" s="325"/>
      <c r="B204" s="326"/>
      <c r="C204" s="129">
        <v>4440</v>
      </c>
      <c r="D204" s="23" t="s">
        <v>81</v>
      </c>
      <c r="E204" s="107">
        <v>254487</v>
      </c>
      <c r="F204" s="99">
        <v>254469</v>
      </c>
      <c r="G204" s="155">
        <f t="shared" si="2"/>
        <v>99.99292694715251</v>
      </c>
    </row>
    <row r="205" spans="1:7" ht="27">
      <c r="A205" s="325"/>
      <c r="B205" s="326"/>
      <c r="C205" s="129">
        <v>4700</v>
      </c>
      <c r="D205" s="23" t="s">
        <v>84</v>
      </c>
      <c r="E205" s="107">
        <v>3000</v>
      </c>
      <c r="F205" s="99">
        <v>660</v>
      </c>
      <c r="G205" s="155">
        <f t="shared" si="2"/>
        <v>22</v>
      </c>
    </row>
    <row r="206" spans="1:7" ht="14.25">
      <c r="A206" s="32"/>
      <c r="B206" s="73" t="s">
        <v>118</v>
      </c>
      <c r="C206" s="68"/>
      <c r="D206" s="60" t="s">
        <v>119</v>
      </c>
      <c r="E206" s="111">
        <f>SUM(E207:E214)</f>
        <v>110544</v>
      </c>
      <c r="F206" s="111">
        <f>SUM(F207:F214)</f>
        <v>109101.98000000001</v>
      </c>
      <c r="G206" s="156">
        <f t="shared" si="2"/>
        <v>98.69552395426257</v>
      </c>
    </row>
    <row r="207" spans="1:7" ht="13.5">
      <c r="A207" s="365"/>
      <c r="B207" s="366"/>
      <c r="C207" s="131">
        <v>3020</v>
      </c>
      <c r="D207" s="21" t="s">
        <v>93</v>
      </c>
      <c r="E207" s="115">
        <v>5182</v>
      </c>
      <c r="F207" s="99">
        <v>5050.58</v>
      </c>
      <c r="G207" s="155">
        <f t="shared" si="2"/>
        <v>97.46391354689308</v>
      </c>
    </row>
    <row r="208" spans="1:7" ht="13.5">
      <c r="A208" s="367"/>
      <c r="B208" s="368"/>
      <c r="C208" s="131">
        <v>4010</v>
      </c>
      <c r="D208" s="21" t="s">
        <v>75</v>
      </c>
      <c r="E208" s="115">
        <v>60809</v>
      </c>
      <c r="F208" s="99">
        <v>60315.19</v>
      </c>
      <c r="G208" s="155">
        <f t="shared" si="2"/>
        <v>99.18793270732951</v>
      </c>
    </row>
    <row r="209" spans="1:7" ht="13.5">
      <c r="A209" s="367"/>
      <c r="B209" s="368"/>
      <c r="C209" s="131">
        <v>4040</v>
      </c>
      <c r="D209" s="21" t="s">
        <v>76</v>
      </c>
      <c r="E209" s="115">
        <v>14757</v>
      </c>
      <c r="F209" s="99">
        <v>14305.82</v>
      </c>
      <c r="G209" s="155">
        <f t="shared" si="2"/>
        <v>96.94260351019854</v>
      </c>
    </row>
    <row r="210" spans="1:7" ht="13.5">
      <c r="A210" s="367"/>
      <c r="B210" s="368"/>
      <c r="C210" s="131">
        <v>4110</v>
      </c>
      <c r="D210" s="21" t="s">
        <v>77</v>
      </c>
      <c r="E210" s="115">
        <v>15055</v>
      </c>
      <c r="F210" s="99">
        <v>14858.41</v>
      </c>
      <c r="G210" s="155">
        <f t="shared" si="2"/>
        <v>98.69418797741614</v>
      </c>
    </row>
    <row r="211" spans="1:7" ht="27">
      <c r="A211" s="367"/>
      <c r="B211" s="368"/>
      <c r="C211" s="131">
        <v>4120</v>
      </c>
      <c r="D211" s="31" t="s">
        <v>239</v>
      </c>
      <c r="E211" s="185">
        <v>2005</v>
      </c>
      <c r="F211" s="185">
        <v>1883.13</v>
      </c>
      <c r="G211" s="173">
        <f t="shared" si="2"/>
        <v>93.92169576059851</v>
      </c>
    </row>
    <row r="212" spans="1:7" ht="13.5">
      <c r="A212" s="367"/>
      <c r="B212" s="368"/>
      <c r="C212" s="131">
        <v>4210</v>
      </c>
      <c r="D212" s="21" t="s">
        <v>57</v>
      </c>
      <c r="E212" s="115">
        <v>2300</v>
      </c>
      <c r="F212" s="99">
        <v>2274.8</v>
      </c>
      <c r="G212" s="155">
        <f t="shared" si="2"/>
        <v>98.90434782608696</v>
      </c>
    </row>
    <row r="213" spans="1:7" ht="13.5">
      <c r="A213" s="367"/>
      <c r="B213" s="368"/>
      <c r="C213" s="131">
        <v>4300</v>
      </c>
      <c r="D213" s="141" t="s">
        <v>53</v>
      </c>
      <c r="E213" s="115">
        <v>6000</v>
      </c>
      <c r="F213" s="99">
        <v>5978.05</v>
      </c>
      <c r="G213" s="155">
        <f t="shared" si="2"/>
        <v>99.63416666666667</v>
      </c>
    </row>
    <row r="214" spans="1:7" ht="13.5" customHeight="1">
      <c r="A214" s="367"/>
      <c r="B214" s="368"/>
      <c r="C214" s="131">
        <v>4440</v>
      </c>
      <c r="D214" s="141" t="s">
        <v>81</v>
      </c>
      <c r="E214" s="115">
        <v>4436</v>
      </c>
      <c r="F214" s="115">
        <v>4436</v>
      </c>
      <c r="G214" s="165">
        <f t="shared" si="2"/>
        <v>100</v>
      </c>
    </row>
    <row r="215" spans="1:7" ht="14.25">
      <c r="A215" s="33"/>
      <c r="B215" s="81">
        <v>80104</v>
      </c>
      <c r="C215" s="132"/>
      <c r="D215" s="93" t="s">
        <v>11</v>
      </c>
      <c r="E215" s="116">
        <f>SUM(E216:E231)</f>
        <v>1252950</v>
      </c>
      <c r="F215" s="116">
        <f>SUM(F216:F231)</f>
        <v>1184162.69</v>
      </c>
      <c r="G215" s="156">
        <f t="shared" si="2"/>
        <v>94.50997166686619</v>
      </c>
    </row>
    <row r="216" spans="1:7" ht="13.5">
      <c r="A216" s="341"/>
      <c r="B216" s="341"/>
      <c r="C216" s="131">
        <v>3020</v>
      </c>
      <c r="D216" s="22" t="s">
        <v>93</v>
      </c>
      <c r="E216" s="117">
        <v>63349</v>
      </c>
      <c r="F216" s="99">
        <v>57699.63</v>
      </c>
      <c r="G216" s="155">
        <f t="shared" si="2"/>
        <v>91.08214810020678</v>
      </c>
    </row>
    <row r="217" spans="1:7" ht="13.5">
      <c r="A217" s="341"/>
      <c r="B217" s="341"/>
      <c r="C217" s="131">
        <v>4010</v>
      </c>
      <c r="D217" s="22" t="s">
        <v>82</v>
      </c>
      <c r="E217" s="117">
        <v>790519</v>
      </c>
      <c r="F217" s="99">
        <v>765316.22</v>
      </c>
      <c r="G217" s="155">
        <f t="shared" si="2"/>
        <v>96.81186916443501</v>
      </c>
    </row>
    <row r="218" spans="1:7" ht="13.5">
      <c r="A218" s="341"/>
      <c r="B218" s="341"/>
      <c r="C218" s="131">
        <v>4040</v>
      </c>
      <c r="D218" s="22" t="s">
        <v>76</v>
      </c>
      <c r="E218" s="117">
        <v>48973</v>
      </c>
      <c r="F218" s="99">
        <v>47784.69</v>
      </c>
      <c r="G218" s="155">
        <f t="shared" si="2"/>
        <v>97.57354052232864</v>
      </c>
    </row>
    <row r="219" spans="1:7" ht="13.5">
      <c r="A219" s="341"/>
      <c r="B219" s="341"/>
      <c r="C219" s="131">
        <v>4110</v>
      </c>
      <c r="D219" s="22" t="s">
        <v>77</v>
      </c>
      <c r="E219" s="117">
        <v>150040</v>
      </c>
      <c r="F219" s="99">
        <v>137794.83</v>
      </c>
      <c r="G219" s="155">
        <f t="shared" si="2"/>
        <v>91.83872967208744</v>
      </c>
    </row>
    <row r="220" spans="1:7" ht="27">
      <c r="A220" s="341"/>
      <c r="B220" s="341"/>
      <c r="C220" s="131">
        <v>4120</v>
      </c>
      <c r="D220" s="31" t="s">
        <v>239</v>
      </c>
      <c r="E220" s="117">
        <v>19763</v>
      </c>
      <c r="F220" s="99">
        <v>14835.83</v>
      </c>
      <c r="G220" s="155">
        <f aca="true" t="shared" si="3" ref="G220:G262">F220/E220*100</f>
        <v>75.06871426402874</v>
      </c>
    </row>
    <row r="221" spans="1:7" ht="13.5">
      <c r="A221" s="341"/>
      <c r="B221" s="341"/>
      <c r="C221" s="131">
        <v>4210</v>
      </c>
      <c r="D221" s="22" t="s">
        <v>57</v>
      </c>
      <c r="E221" s="117">
        <v>58000</v>
      </c>
      <c r="F221" s="99">
        <v>53097.92</v>
      </c>
      <c r="G221" s="155">
        <f t="shared" si="3"/>
        <v>91.54813793103447</v>
      </c>
    </row>
    <row r="222" spans="1:7" ht="13.5">
      <c r="A222" s="341"/>
      <c r="B222" s="341"/>
      <c r="C222" s="131">
        <v>4240</v>
      </c>
      <c r="D222" s="139" t="s">
        <v>203</v>
      </c>
      <c r="E222" s="184">
        <v>5000</v>
      </c>
      <c r="F222" s="142">
        <v>3265.99</v>
      </c>
      <c r="G222" s="173">
        <f t="shared" si="3"/>
        <v>65.3198</v>
      </c>
    </row>
    <row r="223" spans="1:7" ht="13.5">
      <c r="A223" s="341"/>
      <c r="B223" s="341"/>
      <c r="C223" s="131">
        <v>4260</v>
      </c>
      <c r="D223" s="22" t="s">
        <v>42</v>
      </c>
      <c r="E223" s="117">
        <v>17000</v>
      </c>
      <c r="F223" s="99">
        <v>11451.33</v>
      </c>
      <c r="G223" s="155">
        <f t="shared" si="3"/>
        <v>67.36076470588235</v>
      </c>
    </row>
    <row r="224" spans="1:8" ht="13.5">
      <c r="A224" s="341"/>
      <c r="B224" s="341"/>
      <c r="C224" s="183">
        <v>4280</v>
      </c>
      <c r="D224" s="22" t="s">
        <v>80</v>
      </c>
      <c r="E224" s="117">
        <v>1000</v>
      </c>
      <c r="F224" s="213">
        <v>332</v>
      </c>
      <c r="G224" s="214">
        <f t="shared" si="3"/>
        <v>33.2</v>
      </c>
      <c r="H224"/>
    </row>
    <row r="225" spans="1:7" ht="13.5">
      <c r="A225" s="341"/>
      <c r="B225" s="341"/>
      <c r="C225" s="131">
        <v>4300</v>
      </c>
      <c r="D225" s="139" t="s">
        <v>53</v>
      </c>
      <c r="E225" s="117">
        <v>13000</v>
      </c>
      <c r="F225" s="99">
        <v>9417.49</v>
      </c>
      <c r="G225" s="155">
        <f t="shared" si="3"/>
        <v>72.44223076923076</v>
      </c>
    </row>
    <row r="226" spans="1:7" ht="27">
      <c r="A226" s="341"/>
      <c r="B226" s="341"/>
      <c r="C226" s="131">
        <v>4330</v>
      </c>
      <c r="D226" s="139" t="s">
        <v>173</v>
      </c>
      <c r="E226" s="220">
        <v>25000</v>
      </c>
      <c r="F226" s="142">
        <v>23459.9</v>
      </c>
      <c r="G226" s="221">
        <f t="shared" si="3"/>
        <v>93.8396</v>
      </c>
    </row>
    <row r="227" spans="1:7" ht="13.5">
      <c r="A227" s="341"/>
      <c r="B227" s="341"/>
      <c r="C227" s="131">
        <v>4360</v>
      </c>
      <c r="D227" s="139" t="s">
        <v>182</v>
      </c>
      <c r="E227" s="117">
        <v>3000</v>
      </c>
      <c r="F227" s="99">
        <v>2414.36</v>
      </c>
      <c r="G227" s="155">
        <f t="shared" si="3"/>
        <v>80.47866666666667</v>
      </c>
    </row>
    <row r="228" spans="1:7" ht="13.5">
      <c r="A228" s="341"/>
      <c r="B228" s="341"/>
      <c r="C228" s="131">
        <v>4410</v>
      </c>
      <c r="D228" s="22" t="s">
        <v>72</v>
      </c>
      <c r="E228" s="117">
        <v>500</v>
      </c>
      <c r="F228" s="99">
        <v>133.5</v>
      </c>
      <c r="G228" s="155">
        <f t="shared" si="3"/>
        <v>26.700000000000003</v>
      </c>
    </row>
    <row r="229" spans="1:7" ht="13.5">
      <c r="A229" s="341"/>
      <c r="B229" s="341"/>
      <c r="C229" s="131">
        <v>4430</v>
      </c>
      <c r="D229" s="22" t="s">
        <v>48</v>
      </c>
      <c r="E229" s="117">
        <v>3000</v>
      </c>
      <c r="F229" s="99">
        <v>2813</v>
      </c>
      <c r="G229" s="155">
        <f t="shared" si="3"/>
        <v>93.76666666666667</v>
      </c>
    </row>
    <row r="230" spans="1:7" ht="18.75" customHeight="1">
      <c r="A230" s="341"/>
      <c r="B230" s="341"/>
      <c r="C230" s="133">
        <v>4440</v>
      </c>
      <c r="D230" s="140" t="s">
        <v>81</v>
      </c>
      <c r="E230" s="184">
        <v>54306</v>
      </c>
      <c r="F230" s="142">
        <v>54306</v>
      </c>
      <c r="G230" s="173">
        <f t="shared" si="3"/>
        <v>100</v>
      </c>
    </row>
    <row r="231" spans="1:7" ht="30" customHeight="1">
      <c r="A231" s="341"/>
      <c r="B231" s="341"/>
      <c r="C231" s="133">
        <v>4700</v>
      </c>
      <c r="D231" s="140" t="s">
        <v>84</v>
      </c>
      <c r="E231" s="184">
        <v>500</v>
      </c>
      <c r="F231" s="142">
        <v>40</v>
      </c>
      <c r="G231" s="173">
        <f t="shared" si="3"/>
        <v>8</v>
      </c>
    </row>
    <row r="232" spans="1:7" ht="14.25">
      <c r="A232" s="205"/>
      <c r="B232" s="209">
        <v>80113</v>
      </c>
      <c r="C232" s="209"/>
      <c r="D232" s="210" t="s">
        <v>28</v>
      </c>
      <c r="E232" s="211">
        <f>SUM(E233:E237)</f>
        <v>86600</v>
      </c>
      <c r="F232" s="211">
        <f>SUM(F233:F237)</f>
        <v>74144.56</v>
      </c>
      <c r="G232" s="156">
        <f t="shared" si="3"/>
        <v>85.61727482678984</v>
      </c>
    </row>
    <row r="233" spans="1:7" ht="13.5">
      <c r="A233" s="371"/>
      <c r="B233" s="372"/>
      <c r="C233" s="134">
        <v>4110</v>
      </c>
      <c r="D233" s="187" t="s">
        <v>77</v>
      </c>
      <c r="E233" s="188">
        <v>1000</v>
      </c>
      <c r="F233" s="185">
        <v>403.49</v>
      </c>
      <c r="G233" s="173">
        <f t="shared" si="3"/>
        <v>40.349000000000004</v>
      </c>
    </row>
    <row r="234" spans="1:7" ht="27">
      <c r="A234" s="373"/>
      <c r="B234" s="374"/>
      <c r="C234" s="134">
        <v>4120</v>
      </c>
      <c r="D234" s="31" t="s">
        <v>239</v>
      </c>
      <c r="E234" s="188">
        <v>100</v>
      </c>
      <c r="F234" s="185">
        <v>0</v>
      </c>
      <c r="G234" s="173">
        <f t="shared" si="3"/>
        <v>0</v>
      </c>
    </row>
    <row r="235" spans="1:7" ht="13.5">
      <c r="A235" s="373"/>
      <c r="B235" s="374"/>
      <c r="C235" s="134">
        <v>4170</v>
      </c>
      <c r="D235" s="187" t="s">
        <v>66</v>
      </c>
      <c r="E235" s="188">
        <v>5000</v>
      </c>
      <c r="F235" s="185">
        <v>2327.57</v>
      </c>
      <c r="G235" s="173">
        <f t="shared" si="3"/>
        <v>46.5514</v>
      </c>
    </row>
    <row r="236" spans="1:7" ht="13.5">
      <c r="A236" s="373"/>
      <c r="B236" s="374"/>
      <c r="C236" s="134">
        <v>4210</v>
      </c>
      <c r="D236" s="187" t="s">
        <v>57</v>
      </c>
      <c r="E236" s="188">
        <v>500</v>
      </c>
      <c r="F236" s="185">
        <v>119.94</v>
      </c>
      <c r="G236" s="173">
        <f t="shared" si="3"/>
        <v>23.988</v>
      </c>
    </row>
    <row r="237" spans="1:7" ht="13.5">
      <c r="A237" s="373"/>
      <c r="B237" s="374"/>
      <c r="C237" s="9">
        <v>4300</v>
      </c>
      <c r="D237" s="189" t="s">
        <v>53</v>
      </c>
      <c r="E237" s="186">
        <v>80000</v>
      </c>
      <c r="F237" s="185">
        <v>71293.56</v>
      </c>
      <c r="G237" s="173">
        <f t="shared" si="3"/>
        <v>89.11694999999999</v>
      </c>
    </row>
    <row r="238" spans="1:7" ht="14.25">
      <c r="A238" s="205"/>
      <c r="B238" s="206">
        <v>80146</v>
      </c>
      <c r="C238" s="206"/>
      <c r="D238" s="207" t="s">
        <v>29</v>
      </c>
      <c r="E238" s="208">
        <f>SUM(E239:E242)</f>
        <v>22379</v>
      </c>
      <c r="F238" s="208">
        <f>SUM(F239:F242)</f>
        <v>11209.5</v>
      </c>
      <c r="G238" s="156">
        <f t="shared" si="3"/>
        <v>50.08936949819027</v>
      </c>
    </row>
    <row r="239" spans="1:7" ht="13.5">
      <c r="A239" s="384"/>
      <c r="B239" s="385"/>
      <c r="C239" s="299">
        <v>4240</v>
      </c>
      <c r="D239" s="300" t="s">
        <v>203</v>
      </c>
      <c r="E239" s="301">
        <v>5200</v>
      </c>
      <c r="F239" s="301">
        <v>5200</v>
      </c>
      <c r="G239" s="182">
        <v>100</v>
      </c>
    </row>
    <row r="240" spans="1:7" ht="13.5">
      <c r="A240" s="386"/>
      <c r="B240" s="387"/>
      <c r="C240" s="190">
        <v>4300</v>
      </c>
      <c r="D240" s="191" t="s">
        <v>53</v>
      </c>
      <c r="E240" s="142">
        <v>7600</v>
      </c>
      <c r="F240" s="185">
        <v>1100</v>
      </c>
      <c r="G240" s="173">
        <f t="shared" si="3"/>
        <v>14.473684210526317</v>
      </c>
    </row>
    <row r="241" spans="1:7" ht="13.5">
      <c r="A241" s="386"/>
      <c r="B241" s="387"/>
      <c r="C241" s="190">
        <v>4410</v>
      </c>
      <c r="D241" s="191" t="s">
        <v>72</v>
      </c>
      <c r="E241" s="142">
        <v>4129</v>
      </c>
      <c r="F241" s="185">
        <v>337.5</v>
      </c>
      <c r="G241" s="173">
        <f t="shared" si="3"/>
        <v>8.17389198353112</v>
      </c>
    </row>
    <row r="242" spans="1:7" ht="27">
      <c r="A242" s="388"/>
      <c r="B242" s="389"/>
      <c r="C242" s="190">
        <v>4700</v>
      </c>
      <c r="D242" s="192" t="s">
        <v>84</v>
      </c>
      <c r="E242" s="142">
        <v>5450</v>
      </c>
      <c r="F242" s="185">
        <v>4572</v>
      </c>
      <c r="G242" s="173">
        <f t="shared" si="3"/>
        <v>83.88990825688073</v>
      </c>
    </row>
    <row r="243" spans="1:7" ht="15.75">
      <c r="A243" s="143"/>
      <c r="B243" s="147">
        <v>80148</v>
      </c>
      <c r="C243" s="144"/>
      <c r="D243" s="145" t="s">
        <v>166</v>
      </c>
      <c r="E243" s="146">
        <f>SUM(E244:E257)</f>
        <v>683324</v>
      </c>
      <c r="F243" s="146">
        <f>SUM(F244:F257)</f>
        <v>622534.0800000001</v>
      </c>
      <c r="G243" s="158">
        <f t="shared" si="3"/>
        <v>91.10379263716773</v>
      </c>
    </row>
    <row r="244" spans="1:7" ht="13.5">
      <c r="A244" s="365"/>
      <c r="B244" s="366"/>
      <c r="C244" s="190">
        <v>4010</v>
      </c>
      <c r="D244" s="192" t="s">
        <v>82</v>
      </c>
      <c r="E244" s="142">
        <v>414721</v>
      </c>
      <c r="F244" s="185">
        <v>398819.07</v>
      </c>
      <c r="G244" s="173">
        <f t="shared" si="3"/>
        <v>96.16563183441397</v>
      </c>
    </row>
    <row r="245" spans="1:7" ht="13.5">
      <c r="A245" s="367"/>
      <c r="B245" s="368"/>
      <c r="C245" s="190">
        <v>4040</v>
      </c>
      <c r="D245" s="192" t="s">
        <v>106</v>
      </c>
      <c r="E245" s="142">
        <v>24809</v>
      </c>
      <c r="F245" s="185">
        <v>24070.47</v>
      </c>
      <c r="G245" s="173">
        <f t="shared" si="3"/>
        <v>97.02313676488372</v>
      </c>
    </row>
    <row r="246" spans="1:7" ht="13.5">
      <c r="A246" s="367"/>
      <c r="B246" s="368"/>
      <c r="C246" s="190">
        <v>4110</v>
      </c>
      <c r="D246" s="192" t="s">
        <v>77</v>
      </c>
      <c r="E246" s="142">
        <v>74885</v>
      </c>
      <c r="F246" s="185">
        <v>69199.64</v>
      </c>
      <c r="G246" s="173">
        <f t="shared" si="3"/>
        <v>92.4078787474127</v>
      </c>
    </row>
    <row r="247" spans="1:7" ht="27">
      <c r="A247" s="367"/>
      <c r="B247" s="368"/>
      <c r="C247" s="190">
        <v>4120</v>
      </c>
      <c r="D247" s="31" t="s">
        <v>239</v>
      </c>
      <c r="E247" s="142">
        <v>10156</v>
      </c>
      <c r="F247" s="185">
        <v>8099.49</v>
      </c>
      <c r="G247" s="173">
        <f t="shared" si="3"/>
        <v>79.75078771169751</v>
      </c>
    </row>
    <row r="248" spans="1:7" ht="13.5">
      <c r="A248" s="367"/>
      <c r="B248" s="368"/>
      <c r="C248" s="190">
        <v>4170</v>
      </c>
      <c r="D248" s="192" t="s">
        <v>66</v>
      </c>
      <c r="E248" s="142">
        <v>3000</v>
      </c>
      <c r="F248" s="185">
        <v>1841.1</v>
      </c>
      <c r="G248" s="173">
        <f t="shared" si="3"/>
        <v>61.370000000000005</v>
      </c>
    </row>
    <row r="249" spans="1:7" ht="13.5">
      <c r="A249" s="367"/>
      <c r="B249" s="368"/>
      <c r="C249" s="190">
        <v>4210</v>
      </c>
      <c r="D249" s="192" t="s">
        <v>57</v>
      </c>
      <c r="E249" s="142">
        <v>25000</v>
      </c>
      <c r="F249" s="185">
        <v>15818.57</v>
      </c>
      <c r="G249" s="173">
        <f t="shared" si="3"/>
        <v>63.27427999999999</v>
      </c>
    </row>
    <row r="250" spans="1:7" ht="13.5">
      <c r="A250" s="367"/>
      <c r="B250" s="368"/>
      <c r="C250" s="190">
        <v>4220</v>
      </c>
      <c r="D250" s="192" t="s">
        <v>83</v>
      </c>
      <c r="E250" s="142">
        <v>80000</v>
      </c>
      <c r="F250" s="185">
        <v>60682.59</v>
      </c>
      <c r="G250" s="173">
        <f t="shared" si="3"/>
        <v>75.85323749999999</v>
      </c>
    </row>
    <row r="251" spans="1:7" ht="13.5">
      <c r="A251" s="367"/>
      <c r="B251" s="368"/>
      <c r="C251" s="190">
        <v>4260</v>
      </c>
      <c r="D251" s="192" t="s">
        <v>42</v>
      </c>
      <c r="E251" s="142">
        <v>15000</v>
      </c>
      <c r="F251" s="185">
        <v>13393.12</v>
      </c>
      <c r="G251" s="173">
        <f t="shared" si="3"/>
        <v>89.28746666666667</v>
      </c>
    </row>
    <row r="252" spans="1:7" ht="13.5">
      <c r="A252" s="367"/>
      <c r="B252" s="368"/>
      <c r="C252" s="190">
        <v>4280</v>
      </c>
      <c r="D252" s="192" t="s">
        <v>80</v>
      </c>
      <c r="E252" s="142">
        <v>500</v>
      </c>
      <c r="F252" s="185">
        <v>70</v>
      </c>
      <c r="G252" s="173">
        <f t="shared" si="3"/>
        <v>14.000000000000002</v>
      </c>
    </row>
    <row r="253" spans="1:7" ht="13.5">
      <c r="A253" s="367"/>
      <c r="B253" s="368"/>
      <c r="C253" s="190">
        <v>4300</v>
      </c>
      <c r="D253" s="192" t="s">
        <v>53</v>
      </c>
      <c r="E253" s="142">
        <v>5500</v>
      </c>
      <c r="F253" s="185">
        <v>2886.03</v>
      </c>
      <c r="G253" s="173">
        <f t="shared" si="3"/>
        <v>52.473272727272736</v>
      </c>
    </row>
    <row r="254" spans="1:7" ht="13.5">
      <c r="A254" s="367"/>
      <c r="B254" s="368"/>
      <c r="C254" s="190">
        <v>4430</v>
      </c>
      <c r="D254" s="192" t="s">
        <v>48</v>
      </c>
      <c r="E254" s="142">
        <v>200</v>
      </c>
      <c r="F254" s="185">
        <v>0</v>
      </c>
      <c r="G254" s="173">
        <f t="shared" si="3"/>
        <v>0</v>
      </c>
    </row>
    <row r="255" spans="1:7" ht="13.5">
      <c r="A255" s="367"/>
      <c r="B255" s="368"/>
      <c r="C255" s="190">
        <v>4440</v>
      </c>
      <c r="D255" s="192" t="s">
        <v>73</v>
      </c>
      <c r="E255" s="142">
        <v>17053</v>
      </c>
      <c r="F255" s="185">
        <v>17052</v>
      </c>
      <c r="G255" s="173">
        <f t="shared" si="3"/>
        <v>99.99413592916201</v>
      </c>
    </row>
    <row r="256" spans="1:7" ht="27">
      <c r="A256" s="367"/>
      <c r="B256" s="368"/>
      <c r="C256" s="190">
        <v>4700</v>
      </c>
      <c r="D256" s="192" t="s">
        <v>205</v>
      </c>
      <c r="E256" s="142">
        <v>500</v>
      </c>
      <c r="F256" s="185">
        <v>0</v>
      </c>
      <c r="G256" s="173">
        <f t="shared" si="3"/>
        <v>0</v>
      </c>
    </row>
    <row r="257" spans="1:7" ht="13.5">
      <c r="A257" s="390"/>
      <c r="B257" s="391"/>
      <c r="C257" s="190">
        <v>6060</v>
      </c>
      <c r="D257" s="192" t="s">
        <v>69</v>
      </c>
      <c r="E257" s="142">
        <v>12000</v>
      </c>
      <c r="F257" s="185">
        <v>10602</v>
      </c>
      <c r="G257" s="173">
        <f t="shared" si="3"/>
        <v>88.35</v>
      </c>
    </row>
    <row r="258" spans="1:7" ht="42.75">
      <c r="A258" s="241"/>
      <c r="B258" s="241">
        <v>80153</v>
      </c>
      <c r="C258" s="237"/>
      <c r="D258" s="238" t="s">
        <v>238</v>
      </c>
      <c r="E258" s="239">
        <f>SUM(E259:E260)</f>
        <v>56795</v>
      </c>
      <c r="F258" s="239">
        <f>SUM(F259:F260)</f>
        <v>56610.5</v>
      </c>
      <c r="G258" s="240">
        <f t="shared" si="3"/>
        <v>99.67514746016374</v>
      </c>
    </row>
    <row r="259" spans="1:7" ht="13.5">
      <c r="A259" s="242"/>
      <c r="B259" s="243"/>
      <c r="C259" s="190">
        <v>4210</v>
      </c>
      <c r="D259" s="192" t="s">
        <v>57</v>
      </c>
      <c r="E259" s="142">
        <v>16427.75</v>
      </c>
      <c r="F259" s="185">
        <v>16248.21</v>
      </c>
      <c r="G259" s="173">
        <f t="shared" si="3"/>
        <v>98.90709318074599</v>
      </c>
    </row>
    <row r="260" spans="1:7" ht="13.5">
      <c r="A260" s="242"/>
      <c r="B260" s="243"/>
      <c r="C260" s="190">
        <v>4240</v>
      </c>
      <c r="D260" s="192" t="s">
        <v>203</v>
      </c>
      <c r="E260" s="142">
        <v>40367.25</v>
      </c>
      <c r="F260" s="185">
        <v>40362.29</v>
      </c>
      <c r="G260" s="173">
        <f t="shared" si="3"/>
        <v>99.98771281174716</v>
      </c>
    </row>
    <row r="261" spans="1:7" ht="14.25">
      <c r="A261" s="241"/>
      <c r="B261" s="241">
        <v>80195</v>
      </c>
      <c r="C261" s="237"/>
      <c r="D261" s="238" t="s">
        <v>71</v>
      </c>
      <c r="E261" s="239">
        <f>SUM(E262)</f>
        <v>1000</v>
      </c>
      <c r="F261" s="239">
        <f>SUM(F262)</f>
        <v>590.6</v>
      </c>
      <c r="G261" s="240">
        <f t="shared" si="3"/>
        <v>59.06</v>
      </c>
    </row>
    <row r="262" spans="1:7" ht="13.5">
      <c r="A262" s="224"/>
      <c r="B262" s="225"/>
      <c r="C262" s="190">
        <v>4170</v>
      </c>
      <c r="D262" s="192" t="s">
        <v>66</v>
      </c>
      <c r="E262" s="142">
        <v>1000</v>
      </c>
      <c r="F262" s="185">
        <v>590.6</v>
      </c>
      <c r="G262" s="173">
        <f t="shared" si="3"/>
        <v>59.06</v>
      </c>
    </row>
    <row r="263" spans="1:7" ht="13.5">
      <c r="A263" s="29">
        <v>851</v>
      </c>
      <c r="B263" s="2"/>
      <c r="C263" s="53"/>
      <c r="D263" s="3" t="s">
        <v>30</v>
      </c>
      <c r="E263" s="104">
        <f>SUM(E264,E266,E277,)</f>
        <v>95000</v>
      </c>
      <c r="F263" s="104">
        <f>SUM(F264,F266,F277,)</f>
        <v>92895.11000000002</v>
      </c>
      <c r="G263" s="157">
        <f aca="true" t="shared" si="4" ref="G263:G280">F263/E263*100</f>
        <v>97.7843263157895</v>
      </c>
    </row>
    <row r="264" spans="1:7" ht="14.25">
      <c r="A264" s="58"/>
      <c r="B264" s="68" t="s">
        <v>135</v>
      </c>
      <c r="C264" s="135"/>
      <c r="D264" s="60" t="s">
        <v>136</v>
      </c>
      <c r="E264" s="111">
        <f>SUM(E265:E265)</f>
        <v>3000</v>
      </c>
      <c r="F264" s="111">
        <f>SUM(F265:F265)</f>
        <v>3000</v>
      </c>
      <c r="G264" s="156">
        <f t="shared" si="4"/>
        <v>100</v>
      </c>
    </row>
    <row r="265" spans="1:7" ht="13.5">
      <c r="A265" s="375"/>
      <c r="B265" s="376"/>
      <c r="C265" s="49" t="s">
        <v>55</v>
      </c>
      <c r="D265" s="31" t="s">
        <v>53</v>
      </c>
      <c r="E265" s="103">
        <v>3000</v>
      </c>
      <c r="F265" s="99">
        <v>3000</v>
      </c>
      <c r="G265" s="155">
        <f t="shared" si="4"/>
        <v>100</v>
      </c>
    </row>
    <row r="266" spans="1:7" ht="14.25">
      <c r="A266" s="6"/>
      <c r="B266" s="72" t="s">
        <v>120</v>
      </c>
      <c r="C266" s="72"/>
      <c r="D266" s="65" t="s">
        <v>31</v>
      </c>
      <c r="E266" s="112">
        <f>SUM(E267:E276)</f>
        <v>89000</v>
      </c>
      <c r="F266" s="102">
        <f>SUM(F267:F276)</f>
        <v>88915.11000000002</v>
      </c>
      <c r="G266" s="156">
        <f t="shared" si="4"/>
        <v>99.9046179775281</v>
      </c>
    </row>
    <row r="267" spans="1:7" ht="13.5">
      <c r="A267" s="337"/>
      <c r="B267" s="338"/>
      <c r="C267" s="49" t="s">
        <v>121</v>
      </c>
      <c r="D267" s="7" t="s">
        <v>122</v>
      </c>
      <c r="E267" s="167">
        <v>900</v>
      </c>
      <c r="F267" s="115">
        <v>900</v>
      </c>
      <c r="G267" s="165">
        <f t="shared" si="4"/>
        <v>100</v>
      </c>
    </row>
    <row r="268" spans="1:7" ht="13.5">
      <c r="A268" s="339"/>
      <c r="B268" s="340"/>
      <c r="C268" s="49" t="s">
        <v>94</v>
      </c>
      <c r="D268" s="7" t="s">
        <v>82</v>
      </c>
      <c r="E268" s="167">
        <v>25650</v>
      </c>
      <c r="F268" s="115">
        <v>25648.91</v>
      </c>
      <c r="G268" s="165">
        <f t="shared" si="4"/>
        <v>99.99575048732943</v>
      </c>
    </row>
    <row r="269" spans="1:7" ht="13.5">
      <c r="A269" s="339"/>
      <c r="B269" s="340"/>
      <c r="C269" s="49" t="s">
        <v>99</v>
      </c>
      <c r="D269" s="7" t="s">
        <v>77</v>
      </c>
      <c r="E269" s="167">
        <v>7965.18</v>
      </c>
      <c r="F269" s="115">
        <v>7928.25</v>
      </c>
      <c r="G269" s="165">
        <f t="shared" si="4"/>
        <v>99.53635699381557</v>
      </c>
    </row>
    <row r="270" spans="1:7" ht="27">
      <c r="A270" s="339"/>
      <c r="B270" s="340"/>
      <c r="C270" s="49" t="s">
        <v>100</v>
      </c>
      <c r="D270" s="31" t="s">
        <v>239</v>
      </c>
      <c r="E270" s="167">
        <v>664.95</v>
      </c>
      <c r="F270" s="115">
        <v>661.99</v>
      </c>
      <c r="G270" s="165">
        <f t="shared" si="4"/>
        <v>99.55485374840212</v>
      </c>
    </row>
    <row r="271" spans="1:7" ht="13.5">
      <c r="A271" s="339"/>
      <c r="B271" s="340"/>
      <c r="C271" s="49" t="s">
        <v>65</v>
      </c>
      <c r="D271" s="7" t="s">
        <v>66</v>
      </c>
      <c r="E271" s="167">
        <v>18300</v>
      </c>
      <c r="F271" s="115">
        <v>18256.09</v>
      </c>
      <c r="G271" s="165">
        <f t="shared" si="4"/>
        <v>99.76005464480875</v>
      </c>
    </row>
    <row r="272" spans="1:7" ht="13.5">
      <c r="A272" s="339"/>
      <c r="B272" s="340"/>
      <c r="C272" s="47">
        <v>4210</v>
      </c>
      <c r="D272" s="1" t="s">
        <v>36</v>
      </c>
      <c r="E272" s="168">
        <v>22825.96</v>
      </c>
      <c r="F272" s="115">
        <v>22825.96</v>
      </c>
      <c r="G272" s="165">
        <f t="shared" si="4"/>
        <v>100</v>
      </c>
    </row>
    <row r="273" spans="1:7" ht="13.5">
      <c r="A273" s="339"/>
      <c r="B273" s="340"/>
      <c r="C273" s="47" t="s">
        <v>251</v>
      </c>
      <c r="D273" s="1" t="s">
        <v>83</v>
      </c>
      <c r="E273" s="168">
        <v>2100</v>
      </c>
      <c r="F273" s="115">
        <v>2100</v>
      </c>
      <c r="G273" s="165">
        <f t="shared" si="4"/>
        <v>100</v>
      </c>
    </row>
    <row r="274" spans="1:7" ht="13.5">
      <c r="A274" s="339"/>
      <c r="B274" s="340"/>
      <c r="C274" s="50">
        <v>4300</v>
      </c>
      <c r="D274" s="1" t="s">
        <v>43</v>
      </c>
      <c r="E274" s="168">
        <v>7579.16</v>
      </c>
      <c r="F274" s="115">
        <v>7579.16</v>
      </c>
      <c r="G274" s="165">
        <f t="shared" si="4"/>
        <v>100</v>
      </c>
    </row>
    <row r="275" spans="1:7" ht="13.5">
      <c r="A275" s="339"/>
      <c r="B275" s="340"/>
      <c r="C275" s="47" t="s">
        <v>103</v>
      </c>
      <c r="D275" s="1" t="s">
        <v>44</v>
      </c>
      <c r="E275" s="168">
        <v>414.75</v>
      </c>
      <c r="F275" s="115">
        <v>414.75</v>
      </c>
      <c r="G275" s="165">
        <f t="shared" si="4"/>
        <v>100</v>
      </c>
    </row>
    <row r="276" spans="1:7" ht="27">
      <c r="A276" s="354"/>
      <c r="B276" s="355"/>
      <c r="C276" s="47" t="s">
        <v>86</v>
      </c>
      <c r="D276" s="16" t="s">
        <v>87</v>
      </c>
      <c r="E276" s="168">
        <v>2600</v>
      </c>
      <c r="F276" s="115">
        <v>2600</v>
      </c>
      <c r="G276" s="165">
        <f t="shared" si="4"/>
        <v>100</v>
      </c>
    </row>
    <row r="277" spans="1:7" ht="14.25">
      <c r="A277" s="287"/>
      <c r="B277" s="196" t="s">
        <v>242</v>
      </c>
      <c r="C277" s="196"/>
      <c r="D277" s="289" t="s">
        <v>71</v>
      </c>
      <c r="E277" s="290">
        <f>SUM(E278)</f>
        <v>3000</v>
      </c>
      <c r="F277" s="290">
        <f>SUM(F278)</f>
        <v>980</v>
      </c>
      <c r="G277" s="291">
        <f t="shared" si="4"/>
        <v>32.666666666666664</v>
      </c>
    </row>
    <row r="278" spans="1:7" ht="13.5">
      <c r="A278" s="266"/>
      <c r="B278" s="267"/>
      <c r="C278" s="47" t="s">
        <v>55</v>
      </c>
      <c r="D278" s="16" t="s">
        <v>53</v>
      </c>
      <c r="E278" s="168">
        <v>3000</v>
      </c>
      <c r="F278" s="115">
        <v>980</v>
      </c>
      <c r="G278" s="165">
        <f t="shared" si="4"/>
        <v>32.666666666666664</v>
      </c>
    </row>
    <row r="279" spans="1:7" ht="15">
      <c r="A279" s="29" t="s">
        <v>60</v>
      </c>
      <c r="B279" s="2"/>
      <c r="C279" s="29"/>
      <c r="D279" s="19" t="s">
        <v>12</v>
      </c>
      <c r="E279" s="104">
        <f>SUM(E334,E332,E324,E309,E307,E305,E302,E300,E280,)</f>
        <v>1620645</v>
      </c>
      <c r="F279" s="104">
        <f>SUM(F334,F332,F324,F309,F307,F305,F302,F300,F280,)</f>
        <v>1579193.5700000003</v>
      </c>
      <c r="G279" s="157">
        <f t="shared" si="4"/>
        <v>97.44228810134238</v>
      </c>
    </row>
    <row r="280" spans="1:7" ht="14.25">
      <c r="A280" s="79"/>
      <c r="B280" s="75">
        <v>85203</v>
      </c>
      <c r="C280" s="136"/>
      <c r="D280" s="80" t="s">
        <v>123</v>
      </c>
      <c r="E280" s="119">
        <f>SUM(E281:E299)</f>
        <v>781520.0000000001</v>
      </c>
      <c r="F280" s="119">
        <f>SUM(F281:F299)</f>
        <v>781519.5000000001</v>
      </c>
      <c r="G280" s="156">
        <f t="shared" si="4"/>
        <v>99.99993602211076</v>
      </c>
    </row>
    <row r="281" spans="1:7" ht="14.25" customHeight="1">
      <c r="A281" s="342"/>
      <c r="B281" s="343"/>
      <c r="C281" s="223">
        <v>3020</v>
      </c>
      <c r="D281" s="233" t="s">
        <v>93</v>
      </c>
      <c r="E281" s="222">
        <v>210</v>
      </c>
      <c r="F281" s="222">
        <v>210</v>
      </c>
      <c r="G281" s="182"/>
    </row>
    <row r="282" spans="1:7" ht="13.5">
      <c r="A282" s="344"/>
      <c r="B282" s="345"/>
      <c r="C282" s="85">
        <v>4010</v>
      </c>
      <c r="D282" s="17" t="s">
        <v>82</v>
      </c>
      <c r="E282" s="166">
        <v>493136.22</v>
      </c>
      <c r="F282" s="115">
        <v>493136.22</v>
      </c>
      <c r="G282" s="165">
        <f aca="true" t="shared" si="5" ref="G282:G315">F282/E282*100</f>
        <v>100</v>
      </c>
    </row>
    <row r="283" spans="1:7" ht="18" customHeight="1">
      <c r="A283" s="344"/>
      <c r="B283" s="345"/>
      <c r="C283" s="85">
        <v>4040</v>
      </c>
      <c r="D283" s="17" t="s">
        <v>106</v>
      </c>
      <c r="E283" s="166">
        <v>33489.04</v>
      </c>
      <c r="F283" s="115">
        <v>33489.04</v>
      </c>
      <c r="G283" s="165">
        <f t="shared" si="5"/>
        <v>100</v>
      </c>
    </row>
    <row r="284" spans="1:7" ht="18" customHeight="1">
      <c r="A284" s="344"/>
      <c r="B284" s="345"/>
      <c r="C284" s="85">
        <v>4110</v>
      </c>
      <c r="D284" s="17" t="s">
        <v>77</v>
      </c>
      <c r="E284" s="166">
        <v>88066.01</v>
      </c>
      <c r="F284" s="115">
        <v>88066.01</v>
      </c>
      <c r="G284" s="165">
        <f t="shared" si="5"/>
        <v>100</v>
      </c>
    </row>
    <row r="285" spans="1:7" ht="18" customHeight="1">
      <c r="A285" s="344"/>
      <c r="B285" s="345"/>
      <c r="C285" s="85">
        <v>4120</v>
      </c>
      <c r="D285" s="31" t="s">
        <v>239</v>
      </c>
      <c r="E285" s="166">
        <v>11060.34</v>
      </c>
      <c r="F285" s="115">
        <v>11060.34</v>
      </c>
      <c r="G285" s="165">
        <f t="shared" si="5"/>
        <v>100</v>
      </c>
    </row>
    <row r="286" spans="1:7" ht="18" customHeight="1">
      <c r="A286" s="344"/>
      <c r="B286" s="345"/>
      <c r="C286" s="85">
        <v>4170</v>
      </c>
      <c r="D286" s="17" t="s">
        <v>66</v>
      </c>
      <c r="E286" s="166">
        <v>9090</v>
      </c>
      <c r="F286" s="115">
        <v>9090</v>
      </c>
      <c r="G286" s="165">
        <f t="shared" si="5"/>
        <v>100</v>
      </c>
    </row>
    <row r="287" spans="1:7" ht="18" customHeight="1">
      <c r="A287" s="344"/>
      <c r="B287" s="345"/>
      <c r="C287" s="85">
        <v>4210</v>
      </c>
      <c r="D287" s="17" t="s">
        <v>57</v>
      </c>
      <c r="E287" s="166">
        <v>53077.58</v>
      </c>
      <c r="F287" s="115">
        <v>53077.13</v>
      </c>
      <c r="G287" s="165">
        <f t="shared" si="5"/>
        <v>99.9991521844063</v>
      </c>
    </row>
    <row r="288" spans="1:7" ht="18" customHeight="1">
      <c r="A288" s="344"/>
      <c r="B288" s="345"/>
      <c r="C288" s="85">
        <v>4220</v>
      </c>
      <c r="D288" s="17" t="s">
        <v>83</v>
      </c>
      <c r="E288" s="166">
        <v>16765.29</v>
      </c>
      <c r="F288" s="115">
        <v>16765.29</v>
      </c>
      <c r="G288" s="165">
        <f t="shared" si="5"/>
        <v>100</v>
      </c>
    </row>
    <row r="289" spans="1:7" ht="13.5" customHeight="1">
      <c r="A289" s="344"/>
      <c r="B289" s="345"/>
      <c r="C289" s="85">
        <v>4230</v>
      </c>
      <c r="D289" s="27" t="s">
        <v>137</v>
      </c>
      <c r="E289" s="166">
        <v>406.15</v>
      </c>
      <c r="F289" s="115">
        <v>406.15</v>
      </c>
      <c r="G289" s="165">
        <f t="shared" si="5"/>
        <v>100</v>
      </c>
    </row>
    <row r="290" spans="1:7" ht="13.5">
      <c r="A290" s="344"/>
      <c r="B290" s="345"/>
      <c r="C290" s="85">
        <v>4260</v>
      </c>
      <c r="D290" s="17" t="s">
        <v>42</v>
      </c>
      <c r="E290" s="166">
        <v>18455.79</v>
      </c>
      <c r="F290" s="115">
        <v>18455.79</v>
      </c>
      <c r="G290" s="165">
        <f t="shared" si="5"/>
        <v>100</v>
      </c>
    </row>
    <row r="291" spans="1:7" ht="13.5">
      <c r="A291" s="344"/>
      <c r="B291" s="345"/>
      <c r="C291" s="85">
        <v>4270</v>
      </c>
      <c r="D291" s="17" t="s">
        <v>63</v>
      </c>
      <c r="E291" s="166">
        <v>4027.52</v>
      </c>
      <c r="F291" s="115">
        <v>4027.52</v>
      </c>
      <c r="G291" s="165">
        <f t="shared" si="5"/>
        <v>100</v>
      </c>
    </row>
    <row r="292" spans="1:7" ht="13.5">
      <c r="A292" s="344"/>
      <c r="B292" s="345"/>
      <c r="C292" s="85">
        <v>4280</v>
      </c>
      <c r="D292" s="17" t="s">
        <v>80</v>
      </c>
      <c r="E292" s="166">
        <v>680</v>
      </c>
      <c r="F292" s="115">
        <v>680</v>
      </c>
      <c r="G292" s="165">
        <f t="shared" si="5"/>
        <v>100</v>
      </c>
    </row>
    <row r="293" spans="1:7" ht="13.5">
      <c r="A293" s="344"/>
      <c r="B293" s="345"/>
      <c r="C293" s="85">
        <v>4300</v>
      </c>
      <c r="D293" s="17" t="s">
        <v>53</v>
      </c>
      <c r="E293" s="166">
        <v>26337.63</v>
      </c>
      <c r="F293" s="115">
        <v>26337.58</v>
      </c>
      <c r="G293" s="165">
        <f t="shared" si="5"/>
        <v>99.99981015755785</v>
      </c>
    </row>
    <row r="294" spans="1:7" ht="13.5">
      <c r="A294" s="344"/>
      <c r="B294" s="345"/>
      <c r="C294" s="85">
        <v>4360</v>
      </c>
      <c r="D294" s="27" t="s">
        <v>183</v>
      </c>
      <c r="E294" s="166">
        <v>2374.4</v>
      </c>
      <c r="F294" s="115">
        <v>2374.4</v>
      </c>
      <c r="G294" s="165">
        <f t="shared" si="5"/>
        <v>100</v>
      </c>
    </row>
    <row r="295" spans="1:7" ht="13.5">
      <c r="A295" s="344"/>
      <c r="B295" s="345"/>
      <c r="C295" s="85">
        <v>4410</v>
      </c>
      <c r="D295" s="17" t="s">
        <v>44</v>
      </c>
      <c r="E295" s="166">
        <v>348</v>
      </c>
      <c r="F295" s="115">
        <v>348</v>
      </c>
      <c r="G295" s="165">
        <f t="shared" si="5"/>
        <v>100</v>
      </c>
    </row>
    <row r="296" spans="1:7" ht="13.5">
      <c r="A296" s="344"/>
      <c r="B296" s="345"/>
      <c r="C296" s="85">
        <v>4430</v>
      </c>
      <c r="D296" s="17" t="s">
        <v>48</v>
      </c>
      <c r="E296" s="166">
        <v>4881.15</v>
      </c>
      <c r="F296" s="115">
        <v>4881.15</v>
      </c>
      <c r="G296" s="165">
        <f t="shared" si="5"/>
        <v>100</v>
      </c>
    </row>
    <row r="297" spans="1:7" ht="13.5">
      <c r="A297" s="344"/>
      <c r="B297" s="345"/>
      <c r="C297" s="85">
        <v>4440</v>
      </c>
      <c r="D297" s="27" t="s">
        <v>73</v>
      </c>
      <c r="E297" s="166">
        <v>16112.38</v>
      </c>
      <c r="F297" s="115">
        <v>16112.38</v>
      </c>
      <c r="G297" s="165">
        <f t="shared" si="5"/>
        <v>100</v>
      </c>
    </row>
    <row r="298" spans="1:7" ht="13.5">
      <c r="A298" s="344"/>
      <c r="B298" s="345"/>
      <c r="C298" s="85">
        <v>4480</v>
      </c>
      <c r="D298" s="27" t="s">
        <v>198</v>
      </c>
      <c r="E298" s="166">
        <v>1231</v>
      </c>
      <c r="F298" s="115">
        <v>1231</v>
      </c>
      <c r="G298" s="165">
        <f t="shared" si="5"/>
        <v>100</v>
      </c>
    </row>
    <row r="299" spans="1:7" ht="27">
      <c r="A299" s="346"/>
      <c r="B299" s="347"/>
      <c r="C299" s="85">
        <v>4700</v>
      </c>
      <c r="D299" s="27" t="s">
        <v>84</v>
      </c>
      <c r="E299" s="166">
        <v>1771.5</v>
      </c>
      <c r="F299" s="115">
        <v>1771.5</v>
      </c>
      <c r="G299" s="165">
        <f t="shared" si="5"/>
        <v>100</v>
      </c>
    </row>
    <row r="300" spans="1:7" ht="57">
      <c r="A300" s="20"/>
      <c r="B300" s="75">
        <v>85213</v>
      </c>
      <c r="C300" s="136"/>
      <c r="D300" s="77" t="s">
        <v>158</v>
      </c>
      <c r="E300" s="119">
        <f>E301</f>
        <v>10613</v>
      </c>
      <c r="F300" s="102">
        <f>SUM(F301)</f>
        <v>10330.68</v>
      </c>
      <c r="G300" s="156">
        <f t="shared" si="5"/>
        <v>97.33986620182795</v>
      </c>
    </row>
    <row r="301" spans="1:7" ht="13.5">
      <c r="A301" s="377"/>
      <c r="B301" s="378"/>
      <c r="C301" s="137">
        <v>4130</v>
      </c>
      <c r="D301" s="17" t="s">
        <v>172</v>
      </c>
      <c r="E301" s="120">
        <v>10613</v>
      </c>
      <c r="F301" s="99">
        <v>10330.68</v>
      </c>
      <c r="G301" s="155">
        <f t="shared" si="5"/>
        <v>97.33986620182795</v>
      </c>
    </row>
    <row r="302" spans="1:7" ht="28.5">
      <c r="A302" s="74"/>
      <c r="B302" s="75">
        <v>85214</v>
      </c>
      <c r="C302" s="136"/>
      <c r="D302" s="77" t="s">
        <v>64</v>
      </c>
      <c r="E302" s="119">
        <f>SUM(E303:E304)</f>
        <v>274444</v>
      </c>
      <c r="F302" s="119">
        <f>SUM(F303:F304)</f>
        <v>261189.78</v>
      </c>
      <c r="G302" s="156">
        <f t="shared" si="5"/>
        <v>95.1705193044847</v>
      </c>
    </row>
    <row r="303" spans="1:7" ht="13.5">
      <c r="A303" s="379"/>
      <c r="B303" s="379"/>
      <c r="C303" s="125">
        <v>3110</v>
      </c>
      <c r="D303" s="17" t="s">
        <v>67</v>
      </c>
      <c r="E303" s="98">
        <v>34444</v>
      </c>
      <c r="F303" s="99">
        <v>29634.91</v>
      </c>
      <c r="G303" s="155">
        <f t="shared" si="5"/>
        <v>86.03794565091162</v>
      </c>
    </row>
    <row r="304" spans="1:7" ht="48.75" customHeight="1">
      <c r="A304" s="379"/>
      <c r="B304" s="379"/>
      <c r="C304" s="137">
        <v>4330</v>
      </c>
      <c r="D304" s="18" t="s">
        <v>124</v>
      </c>
      <c r="E304" s="120">
        <v>240000</v>
      </c>
      <c r="F304" s="99">
        <v>231554.87</v>
      </c>
      <c r="G304" s="155">
        <f t="shared" si="5"/>
        <v>96.48119583333333</v>
      </c>
    </row>
    <row r="305" spans="1:7" ht="14.25">
      <c r="A305" s="78"/>
      <c r="B305" s="75">
        <v>85215</v>
      </c>
      <c r="C305" s="136"/>
      <c r="D305" s="77" t="s">
        <v>32</v>
      </c>
      <c r="E305" s="119">
        <f>SUM(E306:E306)</f>
        <v>250</v>
      </c>
      <c r="F305" s="102">
        <f>SUM(F306)</f>
        <v>0</v>
      </c>
      <c r="G305" s="156">
        <f t="shared" si="5"/>
        <v>0</v>
      </c>
    </row>
    <row r="306" spans="1:7" ht="13.5">
      <c r="A306" s="377"/>
      <c r="B306" s="378"/>
      <c r="C306" s="85">
        <v>3110</v>
      </c>
      <c r="D306" s="17" t="s">
        <v>67</v>
      </c>
      <c r="E306" s="120">
        <v>250</v>
      </c>
      <c r="F306" s="99">
        <v>0</v>
      </c>
      <c r="G306" s="155">
        <f t="shared" si="5"/>
        <v>0</v>
      </c>
    </row>
    <row r="307" spans="1:7" ht="14.25">
      <c r="A307" s="74"/>
      <c r="B307" s="75">
        <v>85216</v>
      </c>
      <c r="C307" s="75"/>
      <c r="D307" s="77" t="s">
        <v>161</v>
      </c>
      <c r="E307" s="119">
        <f>SUM(E308:E308)</f>
        <v>119039</v>
      </c>
      <c r="F307" s="119">
        <f>SUM(F308:F308)</f>
        <v>114085.36</v>
      </c>
      <c r="G307" s="161">
        <f t="shared" si="5"/>
        <v>95.83864111761692</v>
      </c>
    </row>
    <row r="308" spans="1:7" ht="13.5">
      <c r="A308" s="346"/>
      <c r="B308" s="347"/>
      <c r="C308" s="85">
        <v>3110</v>
      </c>
      <c r="D308" s="17" t="s">
        <v>67</v>
      </c>
      <c r="E308" s="120">
        <v>119039</v>
      </c>
      <c r="F308" s="99">
        <v>114085.36</v>
      </c>
      <c r="G308" s="155">
        <f t="shared" si="5"/>
        <v>95.83864111761692</v>
      </c>
    </row>
    <row r="309" spans="1:7" ht="14.25">
      <c r="A309" s="74"/>
      <c r="B309" s="75">
        <v>85219</v>
      </c>
      <c r="C309" s="136"/>
      <c r="D309" s="77" t="s">
        <v>13</v>
      </c>
      <c r="E309" s="119">
        <f>SUM(E310:E323)</f>
        <v>291798</v>
      </c>
      <c r="F309" s="119">
        <f>SUM(F310:F323)</f>
        <v>277430.24</v>
      </c>
      <c r="G309" s="156">
        <f t="shared" si="5"/>
        <v>95.07612800636056</v>
      </c>
    </row>
    <row r="310" spans="1:7" ht="13.5">
      <c r="A310" s="342"/>
      <c r="B310" s="343"/>
      <c r="C310" s="223">
        <v>3020</v>
      </c>
      <c r="D310" s="234" t="s">
        <v>93</v>
      </c>
      <c r="E310" s="222">
        <v>1939</v>
      </c>
      <c r="F310" s="222">
        <v>1579</v>
      </c>
      <c r="G310" s="182"/>
    </row>
    <row r="311" spans="1:7" ht="13.5">
      <c r="A311" s="344"/>
      <c r="B311" s="345"/>
      <c r="C311" s="126">
        <v>4010</v>
      </c>
      <c r="D311" s="17" t="s">
        <v>39</v>
      </c>
      <c r="E311" s="120">
        <v>200268</v>
      </c>
      <c r="F311" s="99">
        <v>194749.86</v>
      </c>
      <c r="G311" s="155">
        <f t="shared" si="5"/>
        <v>97.24462220624362</v>
      </c>
    </row>
    <row r="312" spans="1:7" ht="13.5">
      <c r="A312" s="344"/>
      <c r="B312" s="345"/>
      <c r="C312" s="126">
        <v>4040</v>
      </c>
      <c r="D312" s="17" t="s">
        <v>40</v>
      </c>
      <c r="E312" s="120">
        <v>15716</v>
      </c>
      <c r="F312" s="99">
        <v>15715.73</v>
      </c>
      <c r="G312" s="155">
        <f t="shared" si="5"/>
        <v>99.99828200559938</v>
      </c>
    </row>
    <row r="313" spans="1:7" ht="13.5">
      <c r="A313" s="344"/>
      <c r="B313" s="345"/>
      <c r="C313" s="126">
        <v>4110</v>
      </c>
      <c r="D313" s="17" t="s">
        <v>41</v>
      </c>
      <c r="E313" s="120">
        <v>37622</v>
      </c>
      <c r="F313" s="99">
        <v>36105.96</v>
      </c>
      <c r="G313" s="155">
        <f t="shared" si="5"/>
        <v>95.9703365052363</v>
      </c>
    </row>
    <row r="314" spans="1:7" ht="27">
      <c r="A314" s="344"/>
      <c r="B314" s="345"/>
      <c r="C314" s="126">
        <v>4120</v>
      </c>
      <c r="D314" s="31" t="s">
        <v>239</v>
      </c>
      <c r="E314" s="121">
        <v>5314</v>
      </c>
      <c r="F314" s="99">
        <v>5055.17</v>
      </c>
      <c r="G314" s="155">
        <f t="shared" si="5"/>
        <v>95.12928114414754</v>
      </c>
    </row>
    <row r="315" spans="1:7" ht="13.5">
      <c r="A315" s="344"/>
      <c r="B315" s="345"/>
      <c r="C315" s="126">
        <v>4170</v>
      </c>
      <c r="D315" s="14" t="s">
        <v>66</v>
      </c>
      <c r="E315" s="121">
        <v>3000</v>
      </c>
      <c r="F315" s="99">
        <v>3000</v>
      </c>
      <c r="G315" s="155">
        <f t="shared" si="5"/>
        <v>100</v>
      </c>
    </row>
    <row r="316" spans="1:7" ht="13.5">
      <c r="A316" s="344"/>
      <c r="B316" s="345"/>
      <c r="C316" s="124">
        <v>4210</v>
      </c>
      <c r="D316" s="11" t="s">
        <v>36</v>
      </c>
      <c r="E316" s="121">
        <v>4596</v>
      </c>
      <c r="F316" s="99">
        <v>4595.11</v>
      </c>
      <c r="G316" s="155">
        <f aca="true" t="shared" si="6" ref="G316:G342">F316/E316*100</f>
        <v>99.98063533507397</v>
      </c>
    </row>
    <row r="317" spans="1:7" ht="13.5">
      <c r="A317" s="344"/>
      <c r="B317" s="345"/>
      <c r="C317" s="125">
        <v>4280</v>
      </c>
      <c r="D317" s="28" t="s">
        <v>80</v>
      </c>
      <c r="E317" s="121">
        <v>350</v>
      </c>
      <c r="F317" s="99">
        <v>0</v>
      </c>
      <c r="G317" s="155">
        <f t="shared" si="6"/>
        <v>0</v>
      </c>
    </row>
    <row r="318" spans="1:7" ht="13.5">
      <c r="A318" s="344"/>
      <c r="B318" s="345"/>
      <c r="C318" s="125">
        <v>4300</v>
      </c>
      <c r="D318" s="28" t="s">
        <v>53</v>
      </c>
      <c r="E318" s="121">
        <v>6249</v>
      </c>
      <c r="F318" s="99">
        <v>6036.49</v>
      </c>
      <c r="G318" s="155">
        <f t="shared" si="6"/>
        <v>96.59929588734198</v>
      </c>
    </row>
    <row r="319" spans="1:7" ht="13.5">
      <c r="A319" s="344"/>
      <c r="B319" s="345"/>
      <c r="C319" s="125">
        <v>4360</v>
      </c>
      <c r="D319" s="28" t="s">
        <v>183</v>
      </c>
      <c r="E319" s="121">
        <v>2500</v>
      </c>
      <c r="F319" s="99">
        <v>1464.12</v>
      </c>
      <c r="G319" s="155">
        <f t="shared" si="6"/>
        <v>58.56479999999999</v>
      </c>
    </row>
    <row r="320" spans="1:7" ht="13.5">
      <c r="A320" s="344"/>
      <c r="B320" s="345"/>
      <c r="C320" s="124">
        <v>4410</v>
      </c>
      <c r="D320" s="11" t="s">
        <v>44</v>
      </c>
      <c r="E320" s="121">
        <v>3000</v>
      </c>
      <c r="F320" s="99">
        <v>2087</v>
      </c>
      <c r="G320" s="155">
        <f t="shared" si="6"/>
        <v>69.56666666666666</v>
      </c>
    </row>
    <row r="321" spans="1:7" ht="18" customHeight="1">
      <c r="A321" s="344"/>
      <c r="B321" s="345"/>
      <c r="C321" s="126">
        <v>4440</v>
      </c>
      <c r="D321" s="14" t="s">
        <v>73</v>
      </c>
      <c r="E321" s="121">
        <v>7244</v>
      </c>
      <c r="F321" s="99">
        <v>6717.8</v>
      </c>
      <c r="G321" s="155">
        <f t="shared" si="6"/>
        <v>92.736057426836</v>
      </c>
    </row>
    <row r="322" spans="1:7" ht="18" customHeight="1">
      <c r="A322" s="344"/>
      <c r="B322" s="345"/>
      <c r="C322" s="126">
        <v>4480</v>
      </c>
      <c r="D322" s="14" t="s">
        <v>198</v>
      </c>
      <c r="E322" s="121">
        <v>2000</v>
      </c>
      <c r="F322" s="99">
        <v>243</v>
      </c>
      <c r="G322" s="155">
        <f t="shared" si="6"/>
        <v>12.15</v>
      </c>
    </row>
    <row r="323" spans="1:7" ht="27">
      <c r="A323" s="346"/>
      <c r="B323" s="347"/>
      <c r="C323" s="126">
        <v>4700</v>
      </c>
      <c r="D323" s="14" t="s">
        <v>84</v>
      </c>
      <c r="E323" s="121">
        <v>2000</v>
      </c>
      <c r="F323" s="99">
        <v>81</v>
      </c>
      <c r="G323" s="155">
        <f t="shared" si="6"/>
        <v>4.05</v>
      </c>
    </row>
    <row r="324" spans="1:7" ht="15.75">
      <c r="A324" s="148"/>
      <c r="B324" s="150">
        <v>85228</v>
      </c>
      <c r="C324" s="150"/>
      <c r="D324" s="149" t="s">
        <v>167</v>
      </c>
      <c r="E324" s="151">
        <f>SUM(E325:E331)</f>
        <v>108330</v>
      </c>
      <c r="F324" s="151">
        <f>SUM(F325:F331)</f>
        <v>99987.00999999998</v>
      </c>
      <c r="G324" s="158">
        <f t="shared" si="6"/>
        <v>92.2985414935844</v>
      </c>
    </row>
    <row r="325" spans="1:7" ht="13.5" customHeight="1">
      <c r="A325" s="342"/>
      <c r="B325" s="343"/>
      <c r="C325" s="223">
        <v>3020</v>
      </c>
      <c r="D325" s="233" t="s">
        <v>93</v>
      </c>
      <c r="E325" s="222">
        <v>900</v>
      </c>
      <c r="F325" s="222">
        <v>900</v>
      </c>
      <c r="G325" s="182">
        <f t="shared" si="6"/>
        <v>100</v>
      </c>
    </row>
    <row r="326" spans="1:7" ht="13.5">
      <c r="A326" s="344"/>
      <c r="B326" s="345"/>
      <c r="C326" s="137">
        <v>4010</v>
      </c>
      <c r="D326" s="17" t="s">
        <v>82</v>
      </c>
      <c r="E326" s="120">
        <v>81631</v>
      </c>
      <c r="F326" s="99">
        <v>76751.23</v>
      </c>
      <c r="G326" s="155">
        <f t="shared" si="6"/>
        <v>94.02216069875415</v>
      </c>
    </row>
    <row r="327" spans="1:7" ht="13.5">
      <c r="A327" s="344"/>
      <c r="B327" s="345"/>
      <c r="C327" s="137">
        <v>4040</v>
      </c>
      <c r="D327" s="17" t="s">
        <v>106</v>
      </c>
      <c r="E327" s="120">
        <v>4369</v>
      </c>
      <c r="F327" s="99">
        <v>4368.82</v>
      </c>
      <c r="G327" s="155">
        <f t="shared" si="6"/>
        <v>99.99588006408788</v>
      </c>
    </row>
    <row r="328" spans="1:7" ht="13.5">
      <c r="A328" s="344"/>
      <c r="B328" s="345"/>
      <c r="C328" s="137">
        <v>4110</v>
      </c>
      <c r="D328" s="17" t="s">
        <v>77</v>
      </c>
      <c r="E328" s="120">
        <v>16500</v>
      </c>
      <c r="F328" s="99">
        <v>13633.73</v>
      </c>
      <c r="G328" s="155">
        <f t="shared" si="6"/>
        <v>82.62866666666666</v>
      </c>
    </row>
    <row r="329" spans="1:7" ht="27">
      <c r="A329" s="344"/>
      <c r="B329" s="345"/>
      <c r="C329" s="137">
        <v>4120</v>
      </c>
      <c r="D329" s="31" t="s">
        <v>239</v>
      </c>
      <c r="E329" s="120">
        <v>424</v>
      </c>
      <c r="F329" s="99">
        <v>0</v>
      </c>
      <c r="G329" s="155">
        <f t="shared" si="6"/>
        <v>0</v>
      </c>
    </row>
    <row r="330" spans="1:7" ht="13.5">
      <c r="A330" s="344"/>
      <c r="B330" s="345"/>
      <c r="C330" s="137">
        <v>4280</v>
      </c>
      <c r="D330" s="17" t="s">
        <v>80</v>
      </c>
      <c r="E330" s="120">
        <v>240</v>
      </c>
      <c r="F330" s="99">
        <v>70</v>
      </c>
      <c r="G330" s="155">
        <f t="shared" si="6"/>
        <v>29.166666666666668</v>
      </c>
    </row>
    <row r="331" spans="1:7" ht="13.5">
      <c r="A331" s="346"/>
      <c r="B331" s="347"/>
      <c r="C331" s="137">
        <v>4440</v>
      </c>
      <c r="D331" s="17" t="s">
        <v>73</v>
      </c>
      <c r="E331" s="120">
        <v>4266</v>
      </c>
      <c r="F331" s="99">
        <v>4263.23</v>
      </c>
      <c r="G331" s="155">
        <f t="shared" si="6"/>
        <v>99.93506797937177</v>
      </c>
    </row>
    <row r="332" spans="1:7" ht="17.25" customHeight="1">
      <c r="A332" s="74"/>
      <c r="B332" s="75">
        <v>85230</v>
      </c>
      <c r="C332" s="76"/>
      <c r="D332" s="77" t="s">
        <v>190</v>
      </c>
      <c r="E332" s="119">
        <f>SUM(E333:E333)</f>
        <v>28651</v>
      </c>
      <c r="F332" s="119">
        <f>SUM(F333:F333)</f>
        <v>28651</v>
      </c>
      <c r="G332" s="156">
        <f t="shared" si="6"/>
        <v>100</v>
      </c>
    </row>
    <row r="333" spans="1:7" ht="19.5" customHeight="1">
      <c r="A333" s="377"/>
      <c r="B333" s="378"/>
      <c r="C333" s="26">
        <v>3110</v>
      </c>
      <c r="D333" s="17" t="s">
        <v>67</v>
      </c>
      <c r="E333" s="118">
        <v>28651</v>
      </c>
      <c r="F333" s="99">
        <v>28651</v>
      </c>
      <c r="G333" s="155">
        <f t="shared" si="6"/>
        <v>100</v>
      </c>
    </row>
    <row r="334" spans="1:7" ht="19.5" customHeight="1">
      <c r="A334" s="302"/>
      <c r="B334" s="216">
        <v>85278</v>
      </c>
      <c r="C334" s="303"/>
      <c r="D334" s="217" t="s">
        <v>252</v>
      </c>
      <c r="E334" s="304">
        <f>SUM(E335,)</f>
        <v>6000</v>
      </c>
      <c r="F334" s="304">
        <f>SUM(F335,)</f>
        <v>6000</v>
      </c>
      <c r="G334" s="199">
        <f t="shared" si="6"/>
        <v>100</v>
      </c>
    </row>
    <row r="335" spans="1:7" ht="19.5" customHeight="1">
      <c r="A335" s="292"/>
      <c r="B335" s="137"/>
      <c r="C335" s="26">
        <v>3110</v>
      </c>
      <c r="D335" s="17" t="s">
        <v>67</v>
      </c>
      <c r="E335" s="118">
        <v>6000</v>
      </c>
      <c r="F335" s="99">
        <v>6000</v>
      </c>
      <c r="G335" s="155">
        <f t="shared" si="6"/>
        <v>100</v>
      </c>
    </row>
    <row r="336" spans="1:7" ht="16.5" customHeight="1">
      <c r="A336" s="89">
        <v>854</v>
      </c>
      <c r="B336" s="87"/>
      <c r="C336" s="88"/>
      <c r="D336" s="87" t="s">
        <v>155</v>
      </c>
      <c r="E336" s="122">
        <f>SUM(E337,E339,)</f>
        <v>75000</v>
      </c>
      <c r="F336" s="122">
        <f>SUM(F337,F339,)</f>
        <v>65500</v>
      </c>
      <c r="G336" s="157">
        <f t="shared" si="6"/>
        <v>87.33333333333333</v>
      </c>
    </row>
    <row r="337" spans="1:7" ht="19.5" customHeight="1">
      <c r="A337" s="78"/>
      <c r="B337" s="92">
        <v>85415</v>
      </c>
      <c r="C337" s="91"/>
      <c r="D337" s="90" t="s">
        <v>156</v>
      </c>
      <c r="E337" s="111">
        <f>SUM(E338:E338)</f>
        <v>25000</v>
      </c>
      <c r="F337" s="102">
        <f>SUM(F338:F338)</f>
        <v>25000</v>
      </c>
      <c r="G337" s="156">
        <f t="shared" si="6"/>
        <v>100</v>
      </c>
    </row>
    <row r="338" spans="1:7" ht="19.5" customHeight="1">
      <c r="A338" s="377"/>
      <c r="B338" s="378"/>
      <c r="C338" s="85">
        <v>3240</v>
      </c>
      <c r="D338" s="17" t="s">
        <v>157</v>
      </c>
      <c r="E338" s="98">
        <v>25000</v>
      </c>
      <c r="F338" s="99">
        <v>25000</v>
      </c>
      <c r="G338" s="155">
        <f t="shared" si="6"/>
        <v>100</v>
      </c>
    </row>
    <row r="339" spans="1:7" ht="31.5" customHeight="1">
      <c r="A339" s="215"/>
      <c r="B339" s="216">
        <v>85416</v>
      </c>
      <c r="C339" s="216"/>
      <c r="D339" s="217" t="s">
        <v>204</v>
      </c>
      <c r="E339" s="198">
        <f>SUM(E340)</f>
        <v>50000</v>
      </c>
      <c r="F339" s="198">
        <f>SUM(F340)</f>
        <v>40500</v>
      </c>
      <c r="G339" s="199">
        <f t="shared" si="6"/>
        <v>81</v>
      </c>
    </row>
    <row r="340" spans="1:7" ht="19.5" customHeight="1">
      <c r="A340" s="377"/>
      <c r="B340" s="378"/>
      <c r="C340" s="85">
        <v>3240</v>
      </c>
      <c r="D340" s="17" t="s">
        <v>157</v>
      </c>
      <c r="E340" s="98">
        <v>50000</v>
      </c>
      <c r="F340" s="99">
        <v>40500</v>
      </c>
      <c r="G340" s="155">
        <f t="shared" si="6"/>
        <v>81</v>
      </c>
    </row>
    <row r="341" spans="1:7" ht="19.5" customHeight="1">
      <c r="A341" s="282">
        <v>855</v>
      </c>
      <c r="B341" s="283"/>
      <c r="C341" s="284"/>
      <c r="D341" s="283" t="s">
        <v>191</v>
      </c>
      <c r="E341" s="285">
        <f>SUM(E386,E384,E372,E370,E355,E342,)</f>
        <v>8319672.5</v>
      </c>
      <c r="F341" s="285">
        <f>SUM(F386,F384,F372,F370,F355,F342,)</f>
        <v>8207821.609999999</v>
      </c>
      <c r="G341" s="218">
        <f t="shared" si="6"/>
        <v>98.65558542118093</v>
      </c>
    </row>
    <row r="342" spans="1:7" ht="19.5" customHeight="1">
      <c r="A342" s="215"/>
      <c r="B342" s="216">
        <v>85501</v>
      </c>
      <c r="C342" s="216"/>
      <c r="D342" s="217" t="s">
        <v>187</v>
      </c>
      <c r="E342" s="198">
        <f>SUM(E343:E354)</f>
        <v>6024994</v>
      </c>
      <c r="F342" s="198">
        <f>SUM(F343:F354)</f>
        <v>5989329.739999999</v>
      </c>
      <c r="G342" s="199">
        <f t="shared" si="6"/>
        <v>99.40806148520645</v>
      </c>
    </row>
    <row r="343" spans="1:7" ht="71.25" customHeight="1">
      <c r="A343" s="342"/>
      <c r="B343" s="343"/>
      <c r="C343" s="223">
        <v>2910</v>
      </c>
      <c r="D343" s="234" t="s">
        <v>194</v>
      </c>
      <c r="E343" s="181">
        <v>1000</v>
      </c>
      <c r="F343" s="181">
        <v>1000</v>
      </c>
      <c r="G343" s="182">
        <v>100</v>
      </c>
    </row>
    <row r="344" spans="1:7" ht="19.5" customHeight="1">
      <c r="A344" s="344"/>
      <c r="B344" s="345"/>
      <c r="C344" s="85">
        <v>3110</v>
      </c>
      <c r="D344" s="17" t="s">
        <v>67</v>
      </c>
      <c r="E344" s="98">
        <v>5970365</v>
      </c>
      <c r="F344" s="99">
        <v>5937125.8</v>
      </c>
      <c r="G344" s="155">
        <f aca="true" t="shared" si="7" ref="G344:G375">F344/E344*100</f>
        <v>99.44326351906457</v>
      </c>
    </row>
    <row r="345" spans="1:7" ht="19.5" customHeight="1">
      <c r="A345" s="344"/>
      <c r="B345" s="345"/>
      <c r="C345" s="85">
        <v>4010</v>
      </c>
      <c r="D345" s="17" t="s">
        <v>82</v>
      </c>
      <c r="E345" s="98">
        <v>29600</v>
      </c>
      <c r="F345" s="99">
        <v>29008.07</v>
      </c>
      <c r="G345" s="155">
        <f t="shared" si="7"/>
        <v>98.00023648648649</v>
      </c>
    </row>
    <row r="346" spans="1:7" ht="19.5" customHeight="1">
      <c r="A346" s="344"/>
      <c r="B346" s="345"/>
      <c r="C346" s="85">
        <v>4040</v>
      </c>
      <c r="D346" s="17" t="s">
        <v>106</v>
      </c>
      <c r="E346" s="98">
        <v>3325</v>
      </c>
      <c r="F346" s="99">
        <v>3324.14</v>
      </c>
      <c r="G346" s="155">
        <f t="shared" si="7"/>
        <v>99.97413533834586</v>
      </c>
    </row>
    <row r="347" spans="1:7" ht="19.5" customHeight="1">
      <c r="A347" s="344"/>
      <c r="B347" s="345"/>
      <c r="C347" s="85">
        <v>4110</v>
      </c>
      <c r="D347" s="17" t="s">
        <v>77</v>
      </c>
      <c r="E347" s="98">
        <v>5820</v>
      </c>
      <c r="F347" s="99">
        <v>5567.67</v>
      </c>
      <c r="G347" s="155">
        <f t="shared" si="7"/>
        <v>95.66443298969072</v>
      </c>
    </row>
    <row r="348" spans="1:7" ht="27" customHeight="1">
      <c r="A348" s="344"/>
      <c r="B348" s="345"/>
      <c r="C348" s="85">
        <v>4120</v>
      </c>
      <c r="D348" s="31" t="s">
        <v>239</v>
      </c>
      <c r="E348" s="98">
        <v>858</v>
      </c>
      <c r="F348" s="99">
        <v>597.71</v>
      </c>
      <c r="G348" s="155">
        <f t="shared" si="7"/>
        <v>69.66317016317016</v>
      </c>
    </row>
    <row r="349" spans="1:7" ht="19.5" customHeight="1">
      <c r="A349" s="344"/>
      <c r="B349" s="345"/>
      <c r="C349" s="85">
        <v>4170</v>
      </c>
      <c r="D349" s="305" t="s">
        <v>66</v>
      </c>
      <c r="E349" s="98">
        <v>2000</v>
      </c>
      <c r="F349" s="99">
        <v>1905</v>
      </c>
      <c r="G349" s="155">
        <f t="shared" si="7"/>
        <v>95.25</v>
      </c>
    </row>
    <row r="350" spans="1:7" ht="19.5" customHeight="1">
      <c r="A350" s="344"/>
      <c r="B350" s="345"/>
      <c r="C350" s="85">
        <v>4210</v>
      </c>
      <c r="D350" s="17" t="s">
        <v>57</v>
      </c>
      <c r="E350" s="98">
        <v>5471</v>
      </c>
      <c r="F350" s="99">
        <v>4441.17</v>
      </c>
      <c r="G350" s="155">
        <f t="shared" si="7"/>
        <v>81.17656735514531</v>
      </c>
    </row>
    <row r="351" spans="1:7" ht="19.5" customHeight="1">
      <c r="A351" s="344"/>
      <c r="B351" s="345"/>
      <c r="C351" s="85">
        <v>4300</v>
      </c>
      <c r="D351" s="17" t="s">
        <v>53</v>
      </c>
      <c r="E351" s="98">
        <v>3400</v>
      </c>
      <c r="F351" s="99">
        <v>3210.12</v>
      </c>
      <c r="G351" s="155">
        <f t="shared" si="7"/>
        <v>94.41529411764705</v>
      </c>
    </row>
    <row r="352" spans="1:7" ht="19.5" customHeight="1">
      <c r="A352" s="344"/>
      <c r="B352" s="345"/>
      <c r="C352" s="85">
        <v>4360</v>
      </c>
      <c r="D352" s="17" t="s">
        <v>182</v>
      </c>
      <c r="E352" s="98">
        <v>475</v>
      </c>
      <c r="F352" s="99">
        <v>470.84</v>
      </c>
      <c r="G352" s="155">
        <f t="shared" si="7"/>
        <v>99.12421052631578</v>
      </c>
    </row>
    <row r="353" spans="1:7" ht="19.5" customHeight="1">
      <c r="A353" s="344"/>
      <c r="B353" s="345"/>
      <c r="C353" s="85">
        <v>4440</v>
      </c>
      <c r="D353" s="17" t="s">
        <v>73</v>
      </c>
      <c r="E353" s="98">
        <v>2380</v>
      </c>
      <c r="F353" s="99">
        <v>2379.22</v>
      </c>
      <c r="G353" s="155">
        <f t="shared" si="7"/>
        <v>99.9672268907563</v>
      </c>
    </row>
    <row r="354" spans="1:7" ht="30" customHeight="1">
      <c r="A354" s="346"/>
      <c r="B354" s="347"/>
      <c r="C354" s="85">
        <v>4700</v>
      </c>
      <c r="D354" s="17" t="s">
        <v>84</v>
      </c>
      <c r="E354" s="98">
        <v>300</v>
      </c>
      <c r="F354" s="99">
        <v>300</v>
      </c>
      <c r="G354" s="155">
        <f t="shared" si="7"/>
        <v>100</v>
      </c>
    </row>
    <row r="355" spans="1:7" ht="48.75" customHeight="1">
      <c r="A355" s="215"/>
      <c r="B355" s="216">
        <v>85502</v>
      </c>
      <c r="C355" s="216"/>
      <c r="D355" s="217" t="s">
        <v>192</v>
      </c>
      <c r="E355" s="198">
        <f>SUM(E356:E369)</f>
        <v>1974309.5</v>
      </c>
      <c r="F355" s="198">
        <f>SUM(F356:F369)</f>
        <v>1903227.9</v>
      </c>
      <c r="G355" s="199">
        <f t="shared" si="7"/>
        <v>96.39967289829684</v>
      </c>
    </row>
    <row r="356" spans="1:7" ht="57" customHeight="1">
      <c r="A356" s="380"/>
      <c r="B356" s="381"/>
      <c r="C356" s="85">
        <v>2910</v>
      </c>
      <c r="D356" s="17" t="s">
        <v>194</v>
      </c>
      <c r="E356" s="98">
        <v>1266.5</v>
      </c>
      <c r="F356" s="99">
        <v>1266.5</v>
      </c>
      <c r="G356" s="155">
        <f t="shared" si="7"/>
        <v>100</v>
      </c>
    </row>
    <row r="357" spans="1:7" ht="19.5" customHeight="1">
      <c r="A357" s="369"/>
      <c r="B357" s="370"/>
      <c r="C357" s="85">
        <v>3110</v>
      </c>
      <c r="D357" s="17" t="s">
        <v>195</v>
      </c>
      <c r="E357" s="98">
        <v>1841591</v>
      </c>
      <c r="F357" s="99">
        <v>1771785.41</v>
      </c>
      <c r="G357" s="155">
        <f t="shared" si="7"/>
        <v>96.20949548515387</v>
      </c>
    </row>
    <row r="358" spans="1:7" ht="19.5" customHeight="1">
      <c r="A358" s="369"/>
      <c r="B358" s="370"/>
      <c r="C358" s="85">
        <v>4010</v>
      </c>
      <c r="D358" s="17" t="s">
        <v>82</v>
      </c>
      <c r="E358" s="98">
        <v>33536</v>
      </c>
      <c r="F358" s="99">
        <v>33113.17</v>
      </c>
      <c r="G358" s="155">
        <f t="shared" si="7"/>
        <v>98.7391758110687</v>
      </c>
    </row>
    <row r="359" spans="1:7" ht="19.5" customHeight="1">
      <c r="A359" s="369"/>
      <c r="B359" s="370"/>
      <c r="C359" s="85">
        <v>4040</v>
      </c>
      <c r="D359" s="17" t="s">
        <v>106</v>
      </c>
      <c r="E359" s="98">
        <v>3205</v>
      </c>
      <c r="F359" s="99">
        <v>3204.5</v>
      </c>
      <c r="G359" s="155">
        <f t="shared" si="7"/>
        <v>99.98439937597504</v>
      </c>
    </row>
    <row r="360" spans="1:7" ht="19.5" customHeight="1">
      <c r="A360" s="369"/>
      <c r="B360" s="370"/>
      <c r="C360" s="85">
        <v>4110</v>
      </c>
      <c r="D360" s="17" t="s">
        <v>77</v>
      </c>
      <c r="E360" s="98">
        <v>79689</v>
      </c>
      <c r="F360" s="99">
        <v>79688.31</v>
      </c>
      <c r="G360" s="155">
        <f t="shared" si="7"/>
        <v>99.99913413394572</v>
      </c>
    </row>
    <row r="361" spans="1:7" ht="28.5" customHeight="1">
      <c r="A361" s="369"/>
      <c r="B361" s="370"/>
      <c r="C361" s="85">
        <v>4120</v>
      </c>
      <c r="D361" s="31" t="s">
        <v>239</v>
      </c>
      <c r="E361" s="98">
        <v>1104</v>
      </c>
      <c r="F361" s="99">
        <v>642.46</v>
      </c>
      <c r="G361" s="155">
        <f t="shared" si="7"/>
        <v>58.19384057971014</v>
      </c>
    </row>
    <row r="362" spans="1:7" ht="18" customHeight="1">
      <c r="A362" s="369"/>
      <c r="B362" s="370"/>
      <c r="C362" s="85">
        <v>4170</v>
      </c>
      <c r="D362" s="305" t="s">
        <v>66</v>
      </c>
      <c r="E362" s="98">
        <v>2000</v>
      </c>
      <c r="F362" s="99">
        <v>1905</v>
      </c>
      <c r="G362" s="155">
        <f t="shared" si="7"/>
        <v>95.25</v>
      </c>
    </row>
    <row r="363" spans="1:7" ht="19.5" customHeight="1">
      <c r="A363" s="369"/>
      <c r="B363" s="370"/>
      <c r="C363" s="85">
        <v>4210</v>
      </c>
      <c r="D363" s="17" t="s">
        <v>57</v>
      </c>
      <c r="E363" s="98">
        <v>4889</v>
      </c>
      <c r="F363" s="99">
        <v>4888.7</v>
      </c>
      <c r="G363" s="155">
        <f t="shared" si="7"/>
        <v>99.99386377582327</v>
      </c>
    </row>
    <row r="364" spans="1:7" ht="19.5" customHeight="1">
      <c r="A364" s="369"/>
      <c r="B364" s="370"/>
      <c r="C364" s="85">
        <v>4300</v>
      </c>
      <c r="D364" s="17" t="s">
        <v>53</v>
      </c>
      <c r="E364" s="98">
        <v>4204</v>
      </c>
      <c r="F364" s="99">
        <v>4023.52</v>
      </c>
      <c r="G364" s="155">
        <f t="shared" si="7"/>
        <v>95.7069457659372</v>
      </c>
    </row>
    <row r="365" spans="1:7" ht="19.5" customHeight="1">
      <c r="A365" s="369"/>
      <c r="B365" s="370"/>
      <c r="C365" s="85">
        <v>4360</v>
      </c>
      <c r="D365" s="17" t="s">
        <v>182</v>
      </c>
      <c r="E365" s="98">
        <v>591</v>
      </c>
      <c r="F365" s="99">
        <v>573.8</v>
      </c>
      <c r="G365" s="155">
        <f t="shared" si="7"/>
        <v>97.0896785109983</v>
      </c>
    </row>
    <row r="366" spans="1:7" ht="19.5" customHeight="1">
      <c r="A366" s="369"/>
      <c r="B366" s="370"/>
      <c r="C366" s="85">
        <v>4410</v>
      </c>
      <c r="D366" s="17" t="s">
        <v>72</v>
      </c>
      <c r="E366" s="98">
        <v>403</v>
      </c>
      <c r="F366" s="99">
        <v>402.75</v>
      </c>
      <c r="G366" s="155">
        <f t="shared" si="7"/>
        <v>99.93796526054591</v>
      </c>
    </row>
    <row r="367" spans="1:7" ht="19.5" customHeight="1">
      <c r="A367" s="369"/>
      <c r="B367" s="370"/>
      <c r="C367" s="85">
        <v>4440</v>
      </c>
      <c r="D367" s="17" t="s">
        <v>73</v>
      </c>
      <c r="E367" s="98">
        <v>980</v>
      </c>
      <c r="F367" s="99">
        <v>979.68</v>
      </c>
      <c r="G367" s="155">
        <f t="shared" si="7"/>
        <v>99.9673469387755</v>
      </c>
    </row>
    <row r="368" spans="1:7" ht="58.5" customHeight="1">
      <c r="A368" s="369"/>
      <c r="B368" s="370"/>
      <c r="C368" s="85">
        <v>4560</v>
      </c>
      <c r="D368" s="17" t="s">
        <v>196</v>
      </c>
      <c r="E368" s="98">
        <v>1</v>
      </c>
      <c r="F368" s="99">
        <v>1</v>
      </c>
      <c r="G368" s="155">
        <f t="shared" si="7"/>
        <v>100</v>
      </c>
    </row>
    <row r="369" spans="1:7" ht="32.25" customHeight="1">
      <c r="A369" s="382"/>
      <c r="B369" s="383"/>
      <c r="C369" s="85">
        <v>4700</v>
      </c>
      <c r="D369" s="17" t="s">
        <v>84</v>
      </c>
      <c r="E369" s="98">
        <v>850</v>
      </c>
      <c r="F369" s="99">
        <v>753.1</v>
      </c>
      <c r="G369" s="155">
        <f t="shared" si="7"/>
        <v>88.6</v>
      </c>
    </row>
    <row r="370" spans="1:7" ht="19.5" customHeight="1">
      <c r="A370" s="215"/>
      <c r="B370" s="216">
        <v>85503</v>
      </c>
      <c r="C370" s="216"/>
      <c r="D370" s="217" t="s">
        <v>193</v>
      </c>
      <c r="E370" s="198">
        <f>SUM(E371:E371)</f>
        <v>176</v>
      </c>
      <c r="F370" s="198">
        <f>SUM(F371:F371)</f>
        <v>176</v>
      </c>
      <c r="G370" s="199">
        <f t="shared" si="7"/>
        <v>100</v>
      </c>
    </row>
    <row r="371" spans="1:7" ht="19.5" customHeight="1">
      <c r="A371" s="369"/>
      <c r="B371" s="370"/>
      <c r="C371" s="85">
        <v>4210</v>
      </c>
      <c r="D371" s="17" t="s">
        <v>57</v>
      </c>
      <c r="E371" s="98">
        <v>176</v>
      </c>
      <c r="F371" s="99">
        <v>176</v>
      </c>
      <c r="G371" s="155">
        <f t="shared" si="7"/>
        <v>100</v>
      </c>
    </row>
    <row r="372" spans="1:7" ht="19.5" customHeight="1">
      <c r="A372" s="215"/>
      <c r="B372" s="216">
        <v>85504</v>
      </c>
      <c r="C372" s="216"/>
      <c r="D372" s="217" t="s">
        <v>177</v>
      </c>
      <c r="E372" s="198">
        <f>SUM(E373:E383)</f>
        <v>276058</v>
      </c>
      <c r="F372" s="198">
        <f>SUM(F373:F383)</f>
        <v>272643.42000000004</v>
      </c>
      <c r="G372" s="199">
        <f t="shared" si="7"/>
        <v>98.76309326300996</v>
      </c>
    </row>
    <row r="373" spans="1:7" ht="19.5" customHeight="1">
      <c r="A373" s="342"/>
      <c r="B373" s="343"/>
      <c r="C373" s="223">
        <v>3020</v>
      </c>
      <c r="D373" s="234" t="s">
        <v>93</v>
      </c>
      <c r="E373" s="181">
        <v>500</v>
      </c>
      <c r="F373" s="181">
        <v>360</v>
      </c>
      <c r="G373" s="182"/>
    </row>
    <row r="374" spans="1:7" ht="19.5" customHeight="1">
      <c r="A374" s="344"/>
      <c r="B374" s="345"/>
      <c r="C374" s="223">
        <v>3110</v>
      </c>
      <c r="D374" s="17" t="s">
        <v>195</v>
      </c>
      <c r="E374" s="181">
        <v>219900</v>
      </c>
      <c r="F374" s="181">
        <v>218100</v>
      </c>
      <c r="G374" s="182">
        <f t="shared" si="7"/>
        <v>99.18144611186904</v>
      </c>
    </row>
    <row r="375" spans="1:7" ht="19.5" customHeight="1">
      <c r="A375" s="344"/>
      <c r="B375" s="345"/>
      <c r="C375" s="85">
        <v>4010</v>
      </c>
      <c r="D375" s="17" t="s">
        <v>82</v>
      </c>
      <c r="E375" s="98">
        <v>40538</v>
      </c>
      <c r="F375" s="99">
        <v>39737.28</v>
      </c>
      <c r="G375" s="155">
        <f t="shared" si="7"/>
        <v>98.02476688539147</v>
      </c>
    </row>
    <row r="376" spans="1:7" ht="19.5" customHeight="1">
      <c r="A376" s="344"/>
      <c r="B376" s="345"/>
      <c r="C376" s="85">
        <v>4040</v>
      </c>
      <c r="D376" s="17" t="s">
        <v>106</v>
      </c>
      <c r="E376" s="98">
        <v>3030</v>
      </c>
      <c r="F376" s="99">
        <v>2847.08</v>
      </c>
      <c r="G376" s="155">
        <f aca="true" t="shared" si="8" ref="G376:G410">F376/E376*100</f>
        <v>93.96303630363036</v>
      </c>
    </row>
    <row r="377" spans="1:7" ht="19.5" customHeight="1">
      <c r="A377" s="344"/>
      <c r="B377" s="345"/>
      <c r="C377" s="85">
        <v>4110</v>
      </c>
      <c r="D377" s="17" t="s">
        <v>77</v>
      </c>
      <c r="E377" s="98">
        <v>7473</v>
      </c>
      <c r="F377" s="99">
        <v>7333.03</v>
      </c>
      <c r="G377" s="155">
        <f t="shared" si="8"/>
        <v>98.1269904991302</v>
      </c>
    </row>
    <row r="378" spans="1:7" ht="28.5" customHeight="1">
      <c r="A378" s="344"/>
      <c r="B378" s="345"/>
      <c r="C378" s="85">
        <v>4120</v>
      </c>
      <c r="D378" s="31" t="s">
        <v>239</v>
      </c>
      <c r="E378" s="98">
        <v>1059</v>
      </c>
      <c r="F378" s="99">
        <v>980.19</v>
      </c>
      <c r="G378" s="155">
        <f t="shared" si="8"/>
        <v>92.55807365439094</v>
      </c>
    </row>
    <row r="379" spans="1:7" ht="19.5" customHeight="1">
      <c r="A379" s="344"/>
      <c r="B379" s="345"/>
      <c r="C379" s="85">
        <v>4210</v>
      </c>
      <c r="D379" s="17" t="s">
        <v>57</v>
      </c>
      <c r="E379" s="98">
        <v>195</v>
      </c>
      <c r="F379" s="99">
        <v>193.14</v>
      </c>
      <c r="G379" s="155">
        <f t="shared" si="8"/>
        <v>99.04615384615384</v>
      </c>
    </row>
    <row r="380" spans="1:7" ht="19.5" customHeight="1">
      <c r="A380" s="344"/>
      <c r="B380" s="345"/>
      <c r="C380" s="85">
        <v>4280</v>
      </c>
      <c r="D380" s="17" t="s">
        <v>80</v>
      </c>
      <c r="E380" s="98">
        <v>70</v>
      </c>
      <c r="F380" s="99">
        <v>70</v>
      </c>
      <c r="G380" s="155">
        <f t="shared" si="8"/>
        <v>100</v>
      </c>
    </row>
    <row r="381" spans="1:7" ht="19.5" customHeight="1">
      <c r="A381" s="344"/>
      <c r="B381" s="345"/>
      <c r="C381" s="85">
        <v>4300</v>
      </c>
      <c r="D381" s="17" t="s">
        <v>53</v>
      </c>
      <c r="E381" s="98">
        <v>1185</v>
      </c>
      <c r="F381" s="99">
        <v>1183.69</v>
      </c>
      <c r="G381" s="155">
        <f t="shared" si="8"/>
        <v>99.88945147679325</v>
      </c>
    </row>
    <row r="382" spans="1:7" ht="19.5" customHeight="1">
      <c r="A382" s="344"/>
      <c r="B382" s="345"/>
      <c r="C382" s="85">
        <v>4410</v>
      </c>
      <c r="D382" s="17" t="s">
        <v>72</v>
      </c>
      <c r="E382" s="98">
        <v>557</v>
      </c>
      <c r="F382" s="99">
        <v>288.75</v>
      </c>
      <c r="G382" s="155">
        <f t="shared" si="8"/>
        <v>51.84021543985637</v>
      </c>
    </row>
    <row r="383" spans="1:7" ht="19.5" customHeight="1">
      <c r="A383" s="346"/>
      <c r="B383" s="347"/>
      <c r="C383" s="85">
        <v>4440</v>
      </c>
      <c r="D383" s="17" t="s">
        <v>73</v>
      </c>
      <c r="E383" s="98">
        <v>1551</v>
      </c>
      <c r="F383" s="99">
        <v>1550.26</v>
      </c>
      <c r="G383" s="155">
        <f t="shared" si="8"/>
        <v>99.95228884590587</v>
      </c>
    </row>
    <row r="384" spans="1:7" ht="19.5" customHeight="1">
      <c r="A384" s="215"/>
      <c r="B384" s="216">
        <v>85508</v>
      </c>
      <c r="C384" s="216"/>
      <c r="D384" s="217" t="s">
        <v>171</v>
      </c>
      <c r="E384" s="198">
        <f>SUM(E385)</f>
        <v>32283</v>
      </c>
      <c r="F384" s="198">
        <f>SUM(F385)</f>
        <v>32271.85</v>
      </c>
      <c r="G384" s="199">
        <f t="shared" si="8"/>
        <v>99.96546169810736</v>
      </c>
    </row>
    <row r="385" spans="1:7" ht="19.5" customHeight="1">
      <c r="A385" s="377"/>
      <c r="B385" s="378"/>
      <c r="C385" s="85">
        <v>3110</v>
      </c>
      <c r="D385" s="17" t="s">
        <v>67</v>
      </c>
      <c r="E385" s="98">
        <v>32283</v>
      </c>
      <c r="F385" s="99">
        <v>32271.85</v>
      </c>
      <c r="G385" s="155">
        <f t="shared" si="8"/>
        <v>99.96546169810736</v>
      </c>
    </row>
    <row r="386" spans="1:7" ht="104.25" customHeight="1">
      <c r="A386" s="235"/>
      <c r="B386" s="236">
        <v>85513</v>
      </c>
      <c r="C386" s="216"/>
      <c r="D386" s="217" t="s">
        <v>206</v>
      </c>
      <c r="E386" s="198">
        <f>SUM(E387)</f>
        <v>11852</v>
      </c>
      <c r="F386" s="198">
        <f>SUM(F387)</f>
        <v>10172.7</v>
      </c>
      <c r="G386" s="199">
        <f t="shared" si="8"/>
        <v>85.83108336145798</v>
      </c>
    </row>
    <row r="387" spans="1:7" ht="22.5" customHeight="1">
      <c r="A387" s="226"/>
      <c r="B387" s="227"/>
      <c r="C387" s="85">
        <v>4130</v>
      </c>
      <c r="D387" s="17" t="s">
        <v>207</v>
      </c>
      <c r="E387" s="98">
        <v>11852</v>
      </c>
      <c r="F387" s="99">
        <v>10172.7</v>
      </c>
      <c r="G387" s="155">
        <f t="shared" si="8"/>
        <v>85.83108336145798</v>
      </c>
    </row>
    <row r="388" spans="1:7" ht="27">
      <c r="A388" s="29">
        <v>900</v>
      </c>
      <c r="B388" s="2"/>
      <c r="C388" s="25"/>
      <c r="D388" s="3" t="s">
        <v>16</v>
      </c>
      <c r="E388" s="104">
        <f>SUM(E424,E419,E417,E414,E404,E389,)</f>
        <v>2898226</v>
      </c>
      <c r="F388" s="104">
        <f>SUM(F424,F419,F417,F414,F404,F389,)</f>
        <v>2597271.59</v>
      </c>
      <c r="G388" s="162">
        <f t="shared" si="8"/>
        <v>89.61590952534412</v>
      </c>
    </row>
    <row r="389" spans="1:7" ht="14.25">
      <c r="A389" s="63"/>
      <c r="B389" s="72" t="s">
        <v>127</v>
      </c>
      <c r="C389" s="64"/>
      <c r="D389" s="65" t="s">
        <v>17</v>
      </c>
      <c r="E389" s="112">
        <f>SUM(E390:E403)</f>
        <v>1679471</v>
      </c>
      <c r="F389" s="112">
        <f>SUM(F390:F403)</f>
        <v>1432290.57</v>
      </c>
      <c r="G389" s="156">
        <f t="shared" si="8"/>
        <v>85.28224482590055</v>
      </c>
    </row>
    <row r="390" spans="1:7" ht="13.5">
      <c r="A390" s="337"/>
      <c r="B390" s="338"/>
      <c r="C390" s="49" t="s">
        <v>70</v>
      </c>
      <c r="D390" s="7" t="s">
        <v>93</v>
      </c>
      <c r="E390" s="108">
        <v>1500</v>
      </c>
      <c r="F390" s="99">
        <v>1350</v>
      </c>
      <c r="G390" s="155">
        <f t="shared" si="8"/>
        <v>90</v>
      </c>
    </row>
    <row r="391" spans="1:7" ht="13.5">
      <c r="A391" s="339"/>
      <c r="B391" s="340"/>
      <c r="C391" s="49" t="s">
        <v>94</v>
      </c>
      <c r="D391" s="7" t="s">
        <v>82</v>
      </c>
      <c r="E391" s="108">
        <v>133914</v>
      </c>
      <c r="F391" s="99">
        <v>128348.93</v>
      </c>
      <c r="G391" s="155">
        <f t="shared" si="8"/>
        <v>95.84429559269381</v>
      </c>
    </row>
    <row r="392" spans="1:7" ht="13.5">
      <c r="A392" s="339"/>
      <c r="B392" s="340"/>
      <c r="C392" s="49" t="s">
        <v>98</v>
      </c>
      <c r="D392" s="7" t="s">
        <v>106</v>
      </c>
      <c r="E392" s="108">
        <v>10810</v>
      </c>
      <c r="F392" s="99">
        <v>10009.63</v>
      </c>
      <c r="G392" s="155">
        <f t="shared" si="8"/>
        <v>92.59602220166512</v>
      </c>
    </row>
    <row r="393" spans="1:7" ht="13.5">
      <c r="A393" s="339"/>
      <c r="B393" s="340"/>
      <c r="C393" s="49" t="s">
        <v>99</v>
      </c>
      <c r="D393" s="7" t="s">
        <v>77</v>
      </c>
      <c r="E393" s="108">
        <v>24748</v>
      </c>
      <c r="F393" s="99">
        <v>24280.84</v>
      </c>
      <c r="G393" s="155">
        <f t="shared" si="8"/>
        <v>98.11233230968159</v>
      </c>
    </row>
    <row r="394" spans="1:7" ht="27">
      <c r="A394" s="339"/>
      <c r="B394" s="340"/>
      <c r="C394" s="49" t="s">
        <v>100</v>
      </c>
      <c r="D394" s="31" t="s">
        <v>239</v>
      </c>
      <c r="E394" s="108">
        <v>3546</v>
      </c>
      <c r="F394" s="99">
        <v>3333.23</v>
      </c>
      <c r="G394" s="155">
        <f t="shared" si="8"/>
        <v>93.99971799210378</v>
      </c>
    </row>
    <row r="395" spans="1:7" ht="13.5">
      <c r="A395" s="339"/>
      <c r="B395" s="340"/>
      <c r="C395" s="49" t="s">
        <v>56</v>
      </c>
      <c r="D395" s="7" t="s">
        <v>57</v>
      </c>
      <c r="E395" s="108">
        <v>60000</v>
      </c>
      <c r="F395" s="99">
        <v>43841.6</v>
      </c>
      <c r="G395" s="155">
        <f t="shared" si="8"/>
        <v>73.06933333333333</v>
      </c>
    </row>
    <row r="396" spans="1:7" ht="13.5">
      <c r="A396" s="339"/>
      <c r="B396" s="340"/>
      <c r="C396" s="49" t="s">
        <v>101</v>
      </c>
      <c r="D396" s="7" t="s">
        <v>42</v>
      </c>
      <c r="E396" s="108">
        <v>65000</v>
      </c>
      <c r="F396" s="99">
        <v>57240.26</v>
      </c>
      <c r="G396" s="155">
        <f t="shared" si="8"/>
        <v>88.06193846153847</v>
      </c>
    </row>
    <row r="397" spans="1:7" ht="13.5">
      <c r="A397" s="339"/>
      <c r="B397" s="340"/>
      <c r="C397" s="49" t="s">
        <v>55</v>
      </c>
      <c r="D397" s="7" t="s">
        <v>53</v>
      </c>
      <c r="E397" s="108">
        <v>191290</v>
      </c>
      <c r="F397" s="99">
        <v>155805.98</v>
      </c>
      <c r="G397" s="155">
        <f t="shared" si="8"/>
        <v>81.45014376078207</v>
      </c>
    </row>
    <row r="398" spans="1:7" ht="13.5">
      <c r="A398" s="339"/>
      <c r="B398" s="340"/>
      <c r="C398" s="49" t="s">
        <v>68</v>
      </c>
      <c r="D398" s="7" t="s">
        <v>183</v>
      </c>
      <c r="E398" s="108">
        <v>1500</v>
      </c>
      <c r="F398" s="99">
        <v>1035.79</v>
      </c>
      <c r="G398" s="155">
        <f t="shared" si="8"/>
        <v>69.05266666666667</v>
      </c>
    </row>
    <row r="399" spans="1:7" ht="13.5">
      <c r="A399" s="339"/>
      <c r="B399" s="340"/>
      <c r="C399" s="49" t="s">
        <v>59</v>
      </c>
      <c r="D399" s="7" t="s">
        <v>48</v>
      </c>
      <c r="E399" s="108">
        <v>20000</v>
      </c>
      <c r="F399" s="99">
        <v>14611.92</v>
      </c>
      <c r="G399" s="155">
        <f t="shared" si="8"/>
        <v>73.0596</v>
      </c>
    </row>
    <row r="400" spans="1:7" ht="18.75" customHeight="1">
      <c r="A400" s="339"/>
      <c r="B400" s="340"/>
      <c r="C400" s="49" t="s">
        <v>104</v>
      </c>
      <c r="D400" s="7" t="s">
        <v>73</v>
      </c>
      <c r="E400" s="108">
        <v>5168</v>
      </c>
      <c r="F400" s="99">
        <v>5168</v>
      </c>
      <c r="G400" s="155">
        <f t="shared" si="8"/>
        <v>100</v>
      </c>
    </row>
    <row r="401" spans="1:7" ht="13.5">
      <c r="A401" s="339"/>
      <c r="B401" s="340"/>
      <c r="C401" s="49" t="s">
        <v>54</v>
      </c>
      <c r="D401" s="7" t="s">
        <v>45</v>
      </c>
      <c r="E401" s="108">
        <v>11995</v>
      </c>
      <c r="F401" s="99">
        <v>11352.45</v>
      </c>
      <c r="G401" s="155">
        <f t="shared" si="8"/>
        <v>94.64318466027512</v>
      </c>
    </row>
    <row r="402" spans="1:7" ht="13.5">
      <c r="A402" s="339"/>
      <c r="B402" s="340"/>
      <c r="C402" s="49" t="s">
        <v>208</v>
      </c>
      <c r="D402" s="7" t="s">
        <v>45</v>
      </c>
      <c r="E402" s="108">
        <v>750000</v>
      </c>
      <c r="F402" s="99">
        <v>707928.11</v>
      </c>
      <c r="G402" s="155">
        <f t="shared" si="8"/>
        <v>94.39041466666667</v>
      </c>
    </row>
    <row r="403" spans="1:7" ht="13.5">
      <c r="A403" s="354"/>
      <c r="B403" s="355"/>
      <c r="C403" s="49" t="s">
        <v>209</v>
      </c>
      <c r="D403" s="7" t="s">
        <v>45</v>
      </c>
      <c r="E403" s="108">
        <v>400000</v>
      </c>
      <c r="F403" s="99">
        <v>267983.83</v>
      </c>
      <c r="G403" s="155">
        <f t="shared" si="8"/>
        <v>66.9959575</v>
      </c>
    </row>
    <row r="404" spans="1:7" ht="14.25">
      <c r="A404" s="63"/>
      <c r="B404" s="72" t="s">
        <v>126</v>
      </c>
      <c r="C404" s="64"/>
      <c r="D404" s="65" t="s">
        <v>33</v>
      </c>
      <c r="E404" s="112">
        <f>SUM(E405:E413)</f>
        <v>875000</v>
      </c>
      <c r="F404" s="112">
        <f>SUM(F405:F413)</f>
        <v>860357.6</v>
      </c>
      <c r="G404" s="199">
        <f t="shared" si="8"/>
        <v>98.32658285714285</v>
      </c>
    </row>
    <row r="405" spans="1:7" ht="41.25">
      <c r="A405" s="307"/>
      <c r="B405" s="308"/>
      <c r="C405" s="179" t="s">
        <v>15</v>
      </c>
      <c r="D405" s="180" t="s">
        <v>197</v>
      </c>
      <c r="E405" s="181">
        <v>24638</v>
      </c>
      <c r="F405" s="181">
        <v>18957.51</v>
      </c>
      <c r="G405" s="219">
        <f t="shared" si="8"/>
        <v>76.94419189869308</v>
      </c>
    </row>
    <row r="406" spans="1:7" ht="13.5">
      <c r="A406" s="309"/>
      <c r="B406" s="310"/>
      <c r="C406" s="179" t="s">
        <v>94</v>
      </c>
      <c r="D406" s="180" t="s">
        <v>82</v>
      </c>
      <c r="E406" s="181">
        <v>27520</v>
      </c>
      <c r="F406" s="181">
        <v>25133.37</v>
      </c>
      <c r="G406" s="219">
        <f t="shared" si="8"/>
        <v>91.32765261627907</v>
      </c>
    </row>
    <row r="407" spans="1:7" ht="13.5">
      <c r="A407" s="309"/>
      <c r="B407" s="310"/>
      <c r="C407" s="179" t="s">
        <v>98</v>
      </c>
      <c r="D407" s="180" t="s">
        <v>106</v>
      </c>
      <c r="E407" s="181">
        <v>2075</v>
      </c>
      <c r="F407" s="181">
        <v>2060.27</v>
      </c>
      <c r="G407" s="219">
        <f t="shared" si="8"/>
        <v>99.29012048192772</v>
      </c>
    </row>
    <row r="408" spans="1:7" ht="13.5">
      <c r="A408" s="309"/>
      <c r="B408" s="310"/>
      <c r="C408" s="179" t="s">
        <v>99</v>
      </c>
      <c r="D408" s="180" t="s">
        <v>77</v>
      </c>
      <c r="E408" s="181">
        <v>5061</v>
      </c>
      <c r="F408" s="181">
        <v>4523.12</v>
      </c>
      <c r="G408" s="219">
        <f t="shared" si="8"/>
        <v>89.37206085753803</v>
      </c>
    </row>
    <row r="409" spans="1:7" ht="13.5">
      <c r="A409" s="309"/>
      <c r="B409" s="310"/>
      <c r="C409" s="179" t="s">
        <v>100</v>
      </c>
      <c r="D409" s="180" t="s">
        <v>78</v>
      </c>
      <c r="E409" s="181">
        <v>725</v>
      </c>
      <c r="F409" s="181">
        <v>647.99</v>
      </c>
      <c r="G409" s="219">
        <f t="shared" si="8"/>
        <v>89.37793103448276</v>
      </c>
    </row>
    <row r="410" spans="1:7" ht="13.5">
      <c r="A410" s="309"/>
      <c r="B410" s="310"/>
      <c r="C410" s="49" t="s">
        <v>56</v>
      </c>
      <c r="D410" s="7" t="s">
        <v>57</v>
      </c>
      <c r="E410" s="108">
        <v>6000</v>
      </c>
      <c r="F410" s="99">
        <v>5723.86</v>
      </c>
      <c r="G410" s="155">
        <f t="shared" si="8"/>
        <v>95.39766666666665</v>
      </c>
    </row>
    <row r="411" spans="1:7" ht="13.5">
      <c r="A411" s="309"/>
      <c r="B411" s="310"/>
      <c r="C411" s="49" t="s">
        <v>55</v>
      </c>
      <c r="D411" s="7" t="s">
        <v>53</v>
      </c>
      <c r="E411" s="108">
        <v>807206</v>
      </c>
      <c r="F411" s="99">
        <v>802145.99</v>
      </c>
      <c r="G411" s="155">
        <f aca="true" t="shared" si="9" ref="G411:G423">F411/E411*100</f>
        <v>99.37314514510545</v>
      </c>
    </row>
    <row r="412" spans="1:7" ht="18" customHeight="1">
      <c r="A412" s="309"/>
      <c r="B412" s="310"/>
      <c r="C412" s="49" t="s">
        <v>104</v>
      </c>
      <c r="D412" s="7" t="s">
        <v>73</v>
      </c>
      <c r="E412" s="108">
        <v>775</v>
      </c>
      <c r="F412" s="99">
        <v>775</v>
      </c>
      <c r="G412" s="155">
        <f t="shared" si="9"/>
        <v>100</v>
      </c>
    </row>
    <row r="413" spans="1:7" ht="13.5">
      <c r="A413" s="311"/>
      <c r="B413" s="312"/>
      <c r="C413" s="49" t="s">
        <v>115</v>
      </c>
      <c r="D413" s="7" t="s">
        <v>116</v>
      </c>
      <c r="E413" s="108">
        <v>1000</v>
      </c>
      <c r="F413" s="99">
        <v>390.49</v>
      </c>
      <c r="G413" s="155">
        <f t="shared" si="9"/>
        <v>39.049</v>
      </c>
    </row>
    <row r="414" spans="1:7" ht="15.75">
      <c r="A414" s="30"/>
      <c r="B414" s="41" t="s">
        <v>146</v>
      </c>
      <c r="C414" s="56"/>
      <c r="D414" s="43" t="s">
        <v>147</v>
      </c>
      <c r="E414" s="101">
        <f>SUM(E415:E416)</f>
        <v>23000</v>
      </c>
      <c r="F414" s="101">
        <f>SUM(F415:F416)</f>
        <v>17815.190000000002</v>
      </c>
      <c r="G414" s="156">
        <f t="shared" si="9"/>
        <v>77.45734782608696</v>
      </c>
    </row>
    <row r="415" spans="1:7" ht="15.75" customHeight="1">
      <c r="A415" s="337"/>
      <c r="B415" s="338"/>
      <c r="C415" s="51" t="s">
        <v>56</v>
      </c>
      <c r="D415" s="31" t="s">
        <v>57</v>
      </c>
      <c r="E415" s="103">
        <v>6000</v>
      </c>
      <c r="F415" s="100">
        <v>5774.68</v>
      </c>
      <c r="G415" s="155">
        <f t="shared" si="9"/>
        <v>96.24466666666666</v>
      </c>
    </row>
    <row r="416" spans="1:7" ht="15.75" customHeight="1">
      <c r="A416" s="339"/>
      <c r="B416" s="340"/>
      <c r="C416" s="51" t="s">
        <v>55</v>
      </c>
      <c r="D416" s="31" t="s">
        <v>53</v>
      </c>
      <c r="E416" s="103">
        <v>17000</v>
      </c>
      <c r="F416" s="100">
        <v>12040.51</v>
      </c>
      <c r="G416" s="155">
        <f t="shared" si="9"/>
        <v>70.82652941176471</v>
      </c>
    </row>
    <row r="417" spans="1:7" ht="15.75">
      <c r="A417" s="195"/>
      <c r="B417" s="175" t="s">
        <v>184</v>
      </c>
      <c r="C417" s="196"/>
      <c r="D417" s="197" t="s">
        <v>185</v>
      </c>
      <c r="E417" s="198">
        <f>SUM(E418)</f>
        <v>23000</v>
      </c>
      <c r="F417" s="198">
        <f>SUM(F418)</f>
        <v>21402.66</v>
      </c>
      <c r="G417" s="199">
        <f t="shared" si="9"/>
        <v>93.05504347826087</v>
      </c>
    </row>
    <row r="418" spans="1:7" ht="15.75" customHeight="1">
      <c r="A418" s="356"/>
      <c r="B418" s="357"/>
      <c r="C418" s="51" t="s">
        <v>55</v>
      </c>
      <c r="D418" s="31" t="s">
        <v>186</v>
      </c>
      <c r="E418" s="103">
        <v>23000</v>
      </c>
      <c r="F418" s="100">
        <v>21402.66</v>
      </c>
      <c r="G418" s="155">
        <f t="shared" si="9"/>
        <v>93.05504347826087</v>
      </c>
    </row>
    <row r="419" spans="1:7" ht="14.25">
      <c r="A419" s="195"/>
      <c r="B419" s="196" t="s">
        <v>128</v>
      </c>
      <c r="C419" s="200"/>
      <c r="D419" s="197" t="s">
        <v>51</v>
      </c>
      <c r="E419" s="198">
        <f>SUM(E420:E423)</f>
        <v>248000</v>
      </c>
      <c r="F419" s="198">
        <f>SUM(F420:F423)</f>
        <v>216406.34999999998</v>
      </c>
      <c r="G419" s="156">
        <f t="shared" si="9"/>
        <v>87.26062499999999</v>
      </c>
    </row>
    <row r="420" spans="1:7" ht="13.5">
      <c r="A420" s="323"/>
      <c r="B420" s="324"/>
      <c r="C420" s="47">
        <v>4260</v>
      </c>
      <c r="D420" s="1" t="s">
        <v>42</v>
      </c>
      <c r="E420" s="107">
        <v>150000</v>
      </c>
      <c r="F420" s="99">
        <v>134782.8</v>
      </c>
      <c r="G420" s="155">
        <f t="shared" si="9"/>
        <v>89.8552</v>
      </c>
    </row>
    <row r="421" spans="1:7" ht="13.5">
      <c r="A421" s="325"/>
      <c r="B421" s="326"/>
      <c r="C421" s="47">
        <v>4270</v>
      </c>
      <c r="D421" s="1" t="s">
        <v>52</v>
      </c>
      <c r="E421" s="107">
        <v>57000</v>
      </c>
      <c r="F421" s="99">
        <v>47726.4</v>
      </c>
      <c r="G421" s="155">
        <f t="shared" si="9"/>
        <v>83.73052631578948</v>
      </c>
    </row>
    <row r="422" spans="1:7" ht="13.5">
      <c r="A422" s="325"/>
      <c r="B422" s="326"/>
      <c r="C422" s="47" t="s">
        <v>55</v>
      </c>
      <c r="D422" s="1" t="s">
        <v>53</v>
      </c>
      <c r="E422" s="107">
        <v>11000</v>
      </c>
      <c r="F422" s="99">
        <v>7697.15</v>
      </c>
      <c r="G422" s="155">
        <f t="shared" si="9"/>
        <v>69.9740909090909</v>
      </c>
    </row>
    <row r="423" spans="1:7" ht="13.5">
      <c r="A423" s="327"/>
      <c r="B423" s="328"/>
      <c r="C423" s="47" t="s">
        <v>54</v>
      </c>
      <c r="D423" s="1" t="s">
        <v>45</v>
      </c>
      <c r="E423" s="107">
        <v>30000</v>
      </c>
      <c r="F423" s="99">
        <v>26200</v>
      </c>
      <c r="G423" s="155">
        <f t="shared" si="9"/>
        <v>87.33333333333333</v>
      </c>
    </row>
    <row r="424" spans="1:7" ht="14.25">
      <c r="A424" s="61"/>
      <c r="B424" s="68" t="s">
        <v>131</v>
      </c>
      <c r="C424" s="59"/>
      <c r="D424" s="60" t="s">
        <v>71</v>
      </c>
      <c r="E424" s="111">
        <f>SUM(E425,E426,)</f>
        <v>49755</v>
      </c>
      <c r="F424" s="111">
        <f>SUM(F425,F426,)</f>
        <v>48999.22</v>
      </c>
      <c r="G424" s="156">
        <f aca="true" t="shared" si="10" ref="G424:G457">F424/E424*100</f>
        <v>98.4809968847352</v>
      </c>
    </row>
    <row r="425" spans="1:7" ht="13.5">
      <c r="A425" s="307"/>
      <c r="B425" s="308"/>
      <c r="C425" s="193" t="s">
        <v>56</v>
      </c>
      <c r="D425" s="180" t="s">
        <v>57</v>
      </c>
      <c r="E425" s="181">
        <v>500</v>
      </c>
      <c r="F425" s="306">
        <v>175.08</v>
      </c>
      <c r="G425" s="182">
        <f t="shared" si="10"/>
        <v>35.016000000000005</v>
      </c>
    </row>
    <row r="426" spans="1:7" ht="13.5">
      <c r="A426" s="311"/>
      <c r="B426" s="312"/>
      <c r="C426" s="47" t="s">
        <v>55</v>
      </c>
      <c r="D426" s="1" t="s">
        <v>53</v>
      </c>
      <c r="E426" s="107">
        <v>49255</v>
      </c>
      <c r="F426" s="99">
        <v>48824.14</v>
      </c>
      <c r="G426" s="155">
        <f t="shared" si="10"/>
        <v>99.12524616790174</v>
      </c>
    </row>
    <row r="427" spans="1:7" ht="27">
      <c r="A427" s="29">
        <v>921</v>
      </c>
      <c r="B427" s="2"/>
      <c r="C427" s="25"/>
      <c r="D427" s="3" t="s">
        <v>34</v>
      </c>
      <c r="E427" s="104">
        <f>SUM(E428,E438,E441,E443,)</f>
        <v>490150</v>
      </c>
      <c r="F427" s="104">
        <f>SUM(F428,F438,F441,F443,)</f>
        <v>474113.91</v>
      </c>
      <c r="G427" s="162">
        <f t="shared" si="10"/>
        <v>96.72833010302968</v>
      </c>
    </row>
    <row r="428" spans="1:7" ht="14.25">
      <c r="A428" s="196"/>
      <c r="B428" s="196" t="s">
        <v>188</v>
      </c>
      <c r="C428" s="200"/>
      <c r="D428" s="197" t="s">
        <v>189</v>
      </c>
      <c r="E428" s="198">
        <f>SUM(E429:E437)</f>
        <v>113950</v>
      </c>
      <c r="F428" s="198">
        <f>SUM(F429:F437)</f>
        <v>105831.92000000001</v>
      </c>
      <c r="G428" s="199">
        <f t="shared" si="10"/>
        <v>92.87575252303643</v>
      </c>
    </row>
    <row r="429" spans="1:7" ht="27">
      <c r="A429" s="307"/>
      <c r="B429" s="308"/>
      <c r="C429" s="193" t="s">
        <v>133</v>
      </c>
      <c r="D429" s="7" t="s">
        <v>134</v>
      </c>
      <c r="E429" s="181">
        <v>50000</v>
      </c>
      <c r="F429" s="181">
        <v>50000</v>
      </c>
      <c r="G429" s="182">
        <f t="shared" si="10"/>
        <v>100</v>
      </c>
    </row>
    <row r="430" spans="1:7" ht="13.5">
      <c r="A430" s="309"/>
      <c r="B430" s="310"/>
      <c r="C430" s="193" t="s">
        <v>94</v>
      </c>
      <c r="D430" s="7" t="s">
        <v>82</v>
      </c>
      <c r="E430" s="181">
        <v>36500</v>
      </c>
      <c r="F430" s="181">
        <v>34117.89</v>
      </c>
      <c r="G430" s="182">
        <f t="shared" si="10"/>
        <v>93.47367123287671</v>
      </c>
    </row>
    <row r="431" spans="1:9" ht="13.5">
      <c r="A431" s="309"/>
      <c r="B431" s="310"/>
      <c r="C431" s="193" t="s">
        <v>99</v>
      </c>
      <c r="D431" s="7" t="s">
        <v>77</v>
      </c>
      <c r="E431" s="181">
        <v>7100</v>
      </c>
      <c r="F431" s="181">
        <v>6407.94</v>
      </c>
      <c r="G431" s="182">
        <f t="shared" si="10"/>
        <v>90.25267605633802</v>
      </c>
      <c r="I431" s="286"/>
    </row>
    <row r="432" spans="1:7" ht="27">
      <c r="A432" s="309"/>
      <c r="B432" s="310"/>
      <c r="C432" s="193" t="s">
        <v>100</v>
      </c>
      <c r="D432" s="31" t="s">
        <v>239</v>
      </c>
      <c r="E432" s="181">
        <v>800</v>
      </c>
      <c r="F432" s="181">
        <v>782.36</v>
      </c>
      <c r="G432" s="182">
        <f t="shared" si="10"/>
        <v>97.795</v>
      </c>
    </row>
    <row r="433" spans="1:7" ht="13.5">
      <c r="A433" s="309"/>
      <c r="B433" s="310"/>
      <c r="C433" s="193" t="s">
        <v>56</v>
      </c>
      <c r="D433" s="180" t="s">
        <v>57</v>
      </c>
      <c r="E433" s="181">
        <v>8000</v>
      </c>
      <c r="F433" s="181">
        <v>5491.44</v>
      </c>
      <c r="G433" s="182">
        <f t="shared" si="10"/>
        <v>68.643</v>
      </c>
    </row>
    <row r="434" spans="1:7" ht="13.5">
      <c r="A434" s="309"/>
      <c r="B434" s="310"/>
      <c r="C434" s="193" t="s">
        <v>95</v>
      </c>
      <c r="D434" s="180" t="s">
        <v>80</v>
      </c>
      <c r="E434" s="181">
        <v>500</v>
      </c>
      <c r="F434" s="181">
        <v>180</v>
      </c>
      <c r="G434" s="182">
        <f t="shared" si="10"/>
        <v>36</v>
      </c>
    </row>
    <row r="435" spans="1:7" ht="13.5">
      <c r="A435" s="309"/>
      <c r="B435" s="310"/>
      <c r="C435" s="193" t="s">
        <v>55</v>
      </c>
      <c r="D435" s="180" t="s">
        <v>53</v>
      </c>
      <c r="E435" s="181">
        <v>8500</v>
      </c>
      <c r="F435" s="181">
        <v>6605.66</v>
      </c>
      <c r="G435" s="182">
        <f t="shared" si="10"/>
        <v>77.71364705882353</v>
      </c>
    </row>
    <row r="436" spans="1:7" ht="13.5">
      <c r="A436" s="309"/>
      <c r="B436" s="310"/>
      <c r="C436" s="193" t="s">
        <v>68</v>
      </c>
      <c r="D436" s="180" t="s">
        <v>182</v>
      </c>
      <c r="E436" s="181">
        <v>1000</v>
      </c>
      <c r="F436" s="181">
        <v>696.63</v>
      </c>
      <c r="G436" s="182">
        <f t="shared" si="10"/>
        <v>69.663</v>
      </c>
    </row>
    <row r="437" spans="1:7" ht="13.5">
      <c r="A437" s="311"/>
      <c r="B437" s="312"/>
      <c r="C437" s="193" t="s">
        <v>104</v>
      </c>
      <c r="D437" s="180" t="s">
        <v>73</v>
      </c>
      <c r="E437" s="181">
        <v>1550</v>
      </c>
      <c r="F437" s="181">
        <v>1550</v>
      </c>
      <c r="G437" s="182">
        <f t="shared" si="10"/>
        <v>100</v>
      </c>
    </row>
    <row r="438" spans="1:7" ht="14.25">
      <c r="A438" s="195"/>
      <c r="B438" s="196" t="s">
        <v>125</v>
      </c>
      <c r="C438" s="200"/>
      <c r="D438" s="197" t="s">
        <v>35</v>
      </c>
      <c r="E438" s="198">
        <f>SUM(E439:E440)</f>
        <v>350200</v>
      </c>
      <c r="F438" s="198">
        <f>SUM(F439:F440)</f>
        <v>343101.29</v>
      </c>
      <c r="G438" s="156">
        <f t="shared" si="10"/>
        <v>97.97295545402626</v>
      </c>
    </row>
    <row r="439" spans="1:7" ht="27">
      <c r="A439" s="337"/>
      <c r="B439" s="338"/>
      <c r="C439" s="49" t="s">
        <v>133</v>
      </c>
      <c r="D439" s="7" t="s">
        <v>134</v>
      </c>
      <c r="E439" s="108">
        <v>340000</v>
      </c>
      <c r="F439" s="99">
        <v>340000</v>
      </c>
      <c r="G439" s="155">
        <f t="shared" si="10"/>
        <v>100</v>
      </c>
    </row>
    <row r="440" spans="1:7" ht="13.5">
      <c r="A440" s="354"/>
      <c r="B440" s="355"/>
      <c r="C440" s="49" t="s">
        <v>56</v>
      </c>
      <c r="D440" s="7" t="s">
        <v>57</v>
      </c>
      <c r="E440" s="108">
        <v>10200</v>
      </c>
      <c r="F440" s="99">
        <v>3101.29</v>
      </c>
      <c r="G440" s="155">
        <f t="shared" si="10"/>
        <v>30.40480392156863</v>
      </c>
    </row>
    <row r="441" spans="1:7" ht="14.25">
      <c r="A441" s="287"/>
      <c r="B441" s="288" t="s">
        <v>240</v>
      </c>
      <c r="C441" s="196"/>
      <c r="D441" s="197" t="s">
        <v>241</v>
      </c>
      <c r="E441" s="198">
        <f>SUM(E442)</f>
        <v>12000</v>
      </c>
      <c r="F441" s="198">
        <f>SUM(F442)</f>
        <v>11180.7</v>
      </c>
      <c r="G441" s="199">
        <f t="shared" si="10"/>
        <v>93.1725</v>
      </c>
    </row>
    <row r="442" spans="1:7" ht="13.5">
      <c r="A442" s="266"/>
      <c r="B442" s="267"/>
      <c r="C442" s="49" t="s">
        <v>55</v>
      </c>
      <c r="D442" s="7" t="s">
        <v>53</v>
      </c>
      <c r="E442" s="108">
        <v>12000</v>
      </c>
      <c r="F442" s="99">
        <v>11180.7</v>
      </c>
      <c r="G442" s="155">
        <f t="shared" si="10"/>
        <v>93.1725</v>
      </c>
    </row>
    <row r="443" spans="1:7" ht="14.25">
      <c r="A443" s="228"/>
      <c r="B443" s="228" t="s">
        <v>253</v>
      </c>
      <c r="C443" s="196"/>
      <c r="D443" s="197" t="s">
        <v>71</v>
      </c>
      <c r="E443" s="198">
        <f>SUM(E444,)</f>
        <v>14000</v>
      </c>
      <c r="F443" s="198">
        <f>SUM(F444,)</f>
        <v>14000</v>
      </c>
      <c r="G443" s="199">
        <f t="shared" si="10"/>
        <v>100</v>
      </c>
    </row>
    <row r="444" spans="1:7" ht="13.5">
      <c r="A444" s="266"/>
      <c r="B444" s="267"/>
      <c r="C444" s="49" t="s">
        <v>254</v>
      </c>
      <c r="D444" s="7" t="s">
        <v>63</v>
      </c>
      <c r="E444" s="108">
        <v>14000</v>
      </c>
      <c r="F444" s="99">
        <v>14000</v>
      </c>
      <c r="G444" s="155">
        <f t="shared" si="10"/>
        <v>100</v>
      </c>
    </row>
    <row r="445" spans="1:7" ht="20.25" customHeight="1">
      <c r="A445" s="35">
        <v>926</v>
      </c>
      <c r="B445" s="36"/>
      <c r="C445" s="57"/>
      <c r="D445" s="19" t="s">
        <v>168</v>
      </c>
      <c r="E445" s="94">
        <f>SUM(E455,E446,)</f>
        <v>125751.98999999999</v>
      </c>
      <c r="F445" s="94">
        <f>SUM(F455,F446,)</f>
        <v>116169.84</v>
      </c>
      <c r="G445" s="163">
        <f t="shared" si="10"/>
        <v>92.38012058497047</v>
      </c>
    </row>
    <row r="446" spans="1:7" ht="20.25" customHeight="1">
      <c r="A446" s="201"/>
      <c r="B446" s="68" t="s">
        <v>153</v>
      </c>
      <c r="C446" s="62"/>
      <c r="D446" s="60" t="s">
        <v>154</v>
      </c>
      <c r="E446" s="111">
        <f>SUM(E447:E454)</f>
        <v>83751.98999999999</v>
      </c>
      <c r="F446" s="111">
        <f>SUM(F447:F454)</f>
        <v>74969.84</v>
      </c>
      <c r="G446" s="156">
        <f t="shared" si="10"/>
        <v>89.51409990377542</v>
      </c>
    </row>
    <row r="447" spans="1:7" ht="20.25" customHeight="1">
      <c r="A447" s="313"/>
      <c r="B447" s="314"/>
      <c r="C447" s="193" t="s">
        <v>99</v>
      </c>
      <c r="D447" s="180" t="s">
        <v>77</v>
      </c>
      <c r="E447" s="181">
        <v>1500</v>
      </c>
      <c r="F447" s="181">
        <v>515.7</v>
      </c>
      <c r="G447" s="182">
        <f t="shared" si="10"/>
        <v>34.38</v>
      </c>
    </row>
    <row r="448" spans="1:7" ht="27.75" customHeight="1">
      <c r="A448" s="315"/>
      <c r="B448" s="316"/>
      <c r="C448" s="193" t="s">
        <v>100</v>
      </c>
      <c r="D448" s="31" t="s">
        <v>239</v>
      </c>
      <c r="E448" s="181">
        <v>200</v>
      </c>
      <c r="F448" s="181">
        <v>73.5</v>
      </c>
      <c r="G448" s="182">
        <f t="shared" si="10"/>
        <v>36.75</v>
      </c>
    </row>
    <row r="449" spans="1:7" ht="20.25" customHeight="1">
      <c r="A449" s="315"/>
      <c r="B449" s="316"/>
      <c r="C449" s="152" t="s">
        <v>65</v>
      </c>
      <c r="D449" s="31" t="s">
        <v>66</v>
      </c>
      <c r="E449" s="103">
        <v>9000</v>
      </c>
      <c r="F449" s="103">
        <v>6947.28</v>
      </c>
      <c r="G449" s="155">
        <f t="shared" si="10"/>
        <v>77.192</v>
      </c>
    </row>
    <row r="450" spans="1:7" ht="20.25" customHeight="1">
      <c r="A450" s="315"/>
      <c r="B450" s="316"/>
      <c r="C450" s="51" t="s">
        <v>56</v>
      </c>
      <c r="D450" s="31" t="s">
        <v>57</v>
      </c>
      <c r="E450" s="103">
        <v>21000</v>
      </c>
      <c r="F450" s="100">
        <v>17644.3</v>
      </c>
      <c r="G450" s="155">
        <f t="shared" si="10"/>
        <v>84.02047619047619</v>
      </c>
    </row>
    <row r="451" spans="1:7" ht="20.25" customHeight="1">
      <c r="A451" s="315"/>
      <c r="B451" s="316"/>
      <c r="C451" s="51" t="s">
        <v>101</v>
      </c>
      <c r="D451" s="31" t="s">
        <v>42</v>
      </c>
      <c r="E451" s="103">
        <v>12500</v>
      </c>
      <c r="F451" s="100">
        <v>11558.97</v>
      </c>
      <c r="G451" s="155">
        <f t="shared" si="10"/>
        <v>92.47175999999999</v>
      </c>
    </row>
    <row r="452" spans="1:7" ht="20.25" customHeight="1">
      <c r="A452" s="315"/>
      <c r="B452" s="316"/>
      <c r="C452" s="51" t="s">
        <v>55</v>
      </c>
      <c r="D452" s="31" t="s">
        <v>53</v>
      </c>
      <c r="E452" s="103">
        <v>3251.99</v>
      </c>
      <c r="F452" s="100">
        <v>2366.67</v>
      </c>
      <c r="G452" s="155">
        <f t="shared" si="10"/>
        <v>72.77605404690667</v>
      </c>
    </row>
    <row r="453" spans="1:7" ht="18" customHeight="1">
      <c r="A453" s="315"/>
      <c r="B453" s="316"/>
      <c r="C453" s="51" t="s">
        <v>59</v>
      </c>
      <c r="D453" s="31" t="s">
        <v>48</v>
      </c>
      <c r="E453" s="103">
        <v>800</v>
      </c>
      <c r="F453" s="100">
        <v>735</v>
      </c>
      <c r="G453" s="155">
        <f t="shared" si="10"/>
        <v>91.875</v>
      </c>
    </row>
    <row r="454" spans="1:7" ht="17.25" customHeight="1">
      <c r="A454" s="317"/>
      <c r="B454" s="318"/>
      <c r="C454" s="51" t="s">
        <v>54</v>
      </c>
      <c r="D454" s="31" t="s">
        <v>45</v>
      </c>
      <c r="E454" s="103">
        <v>35500</v>
      </c>
      <c r="F454" s="100">
        <v>35128.42</v>
      </c>
      <c r="G454" s="155">
        <f t="shared" si="10"/>
        <v>98.95329577464788</v>
      </c>
    </row>
    <row r="455" spans="1:7" ht="18" customHeight="1">
      <c r="A455" s="194"/>
      <c r="B455" s="202" t="s">
        <v>132</v>
      </c>
      <c r="C455" s="203"/>
      <c r="D455" s="204" t="s">
        <v>71</v>
      </c>
      <c r="E455" s="198">
        <f>SUM(E456)</f>
        <v>42000</v>
      </c>
      <c r="F455" s="198">
        <f>SUM(F456)</f>
        <v>41200</v>
      </c>
      <c r="G455" s="156">
        <f t="shared" si="10"/>
        <v>98.09523809523809</v>
      </c>
    </row>
    <row r="456" spans="1:7" ht="30" customHeight="1">
      <c r="A456" s="363"/>
      <c r="B456" s="364"/>
      <c r="C456" s="47">
        <v>2820</v>
      </c>
      <c r="D456" s="1" t="s">
        <v>58</v>
      </c>
      <c r="E456" s="118">
        <v>42000</v>
      </c>
      <c r="F456" s="99">
        <v>41200</v>
      </c>
      <c r="G456" s="155">
        <f t="shared" si="10"/>
        <v>98.09523809523809</v>
      </c>
    </row>
    <row r="457" spans="1:7" ht="19.5" customHeight="1">
      <c r="A457" s="360" t="s">
        <v>18</v>
      </c>
      <c r="B457" s="360"/>
      <c r="C457" s="360"/>
      <c r="D457" s="360"/>
      <c r="E457" s="123">
        <f>SUM(E6,E18,E49,E67,E85,E92,E136,E148,E172,E176,E184,E263,E279,E336,E341,E388,E427,E445,)</f>
        <v>29948269.49</v>
      </c>
      <c r="F457" s="123">
        <f>SUM(F6,F18,F49,F67,F85,F92,F136,F148,F172,F176,F184,F263,F279,F336,F341,F388,F427,F445,)</f>
        <v>28394786.049999997</v>
      </c>
      <c r="G457" s="164">
        <f t="shared" si="10"/>
        <v>94.81277727743593</v>
      </c>
    </row>
    <row r="458" spans="1:5" ht="12.75" customHeight="1">
      <c r="A458" s="358"/>
      <c r="B458" s="358"/>
      <c r="C458" s="359"/>
      <c r="D458" s="359"/>
      <c r="E458" s="8"/>
    </row>
    <row r="459" ht="12.75">
      <c r="E459" s="8"/>
    </row>
  </sheetData>
  <sheetProtection/>
  <mergeCells count="57">
    <mergeCell ref="A439:B440"/>
    <mergeCell ref="A306:B306"/>
    <mergeCell ref="A308:B308"/>
    <mergeCell ref="A333:B333"/>
    <mergeCell ref="A338:B338"/>
    <mergeCell ref="A418:B418"/>
    <mergeCell ref="A425:B426"/>
    <mergeCell ref="A239:B242"/>
    <mergeCell ref="A244:B257"/>
    <mergeCell ref="A310:B323"/>
    <mergeCell ref="A340:B340"/>
    <mergeCell ref="A301:B301"/>
    <mergeCell ref="A303:B304"/>
    <mergeCell ref="A325:B331"/>
    <mergeCell ref="A456:B456"/>
    <mergeCell ref="A356:B369"/>
    <mergeCell ref="A385:B385"/>
    <mergeCell ref="A405:B413"/>
    <mergeCell ref="A373:B383"/>
    <mergeCell ref="A390:B403"/>
    <mergeCell ref="A420:B423"/>
    <mergeCell ref="A183:B183"/>
    <mergeCell ref="A129:B135"/>
    <mergeCell ref="A169:B171"/>
    <mergeCell ref="A186:B205"/>
    <mergeCell ref="A207:B214"/>
    <mergeCell ref="A371:B371"/>
    <mergeCell ref="A343:B354"/>
    <mergeCell ref="A233:B237"/>
    <mergeCell ref="A265:B265"/>
    <mergeCell ref="A267:B276"/>
    <mergeCell ref="A154:B165"/>
    <mergeCell ref="A458:D458"/>
    <mergeCell ref="A457:D457"/>
    <mergeCell ref="A69:B80"/>
    <mergeCell ref="A87:B87"/>
    <mergeCell ref="A174:B175"/>
    <mergeCell ref="A141:B147"/>
    <mergeCell ref="A178:B181"/>
    <mergeCell ref="A99:B101"/>
    <mergeCell ref="A103:B118"/>
    <mergeCell ref="A12:B17"/>
    <mergeCell ref="A21:B30"/>
    <mergeCell ref="A32:B46"/>
    <mergeCell ref="A48:B48"/>
    <mergeCell ref="A53:B65"/>
    <mergeCell ref="A138:B139"/>
    <mergeCell ref="A429:B437"/>
    <mergeCell ref="A447:B454"/>
    <mergeCell ref="A89:B91"/>
    <mergeCell ref="A94:B97"/>
    <mergeCell ref="A126:B127"/>
    <mergeCell ref="A2:E2"/>
    <mergeCell ref="A10:B10"/>
    <mergeCell ref="A415:B416"/>
    <mergeCell ref="A216:B231"/>
    <mergeCell ref="A281:B299"/>
  </mergeCells>
  <printOptions/>
  <pageMargins left="0.7480314960629921" right="0.7480314960629921" top="0.7480314960629921" bottom="0.984251968503937" header="0.3937007874015748" footer="0.5118110236220472"/>
  <pageSetup firstPageNumber="1" useFirstPageNumber="1" horizontalDpi="600" verticalDpi="600" orientation="portrait" paperSize="9" scale="73" r:id="rId1"/>
  <headerFooter alignWithMargins="0">
    <oddHeader>&amp;RZałącznik Nr 2</oddHeader>
    <oddFooter>&amp;CStrona &amp;P</oddFooter>
  </headerFooter>
  <rowBreaks count="9" manualBreakCount="9">
    <brk id="48" max="6" man="1"/>
    <brk id="91" max="6" man="1"/>
    <brk id="147" max="6" man="1"/>
    <brk id="183" max="6" man="1"/>
    <brk id="231" max="6" man="1"/>
    <brk id="278" max="6" man="1"/>
    <brk id="335" max="6" man="1"/>
    <brk id="371" max="6" man="1"/>
    <brk id="42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rnagla</cp:lastModifiedBy>
  <cp:lastPrinted>2021-03-23T11:33:18Z</cp:lastPrinted>
  <dcterms:created xsi:type="dcterms:W3CDTF">1997-02-26T13:46:56Z</dcterms:created>
  <dcterms:modified xsi:type="dcterms:W3CDTF">2021-03-23T11:41:38Z</dcterms:modified>
  <cp:category/>
  <cp:version/>
  <cp:contentType/>
  <cp:contentStatus/>
</cp:coreProperties>
</file>