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8" yWindow="4968" windowWidth="14280" windowHeight="8268" activeTab="0"/>
  </bookViews>
  <sheets>
    <sheet name="dochody" sheetId="1" r:id="rId1"/>
  </sheets>
  <definedNames>
    <definedName name="_xlnm.Print_Area" localSheetId="0">'dochody'!$A$1:$G$192</definedName>
  </definedNames>
  <calcPr fullCalcOnLoad="1"/>
</workbook>
</file>

<file path=xl/sharedStrings.xml><?xml version="1.0" encoding="utf-8"?>
<sst xmlns="http://schemas.openxmlformats.org/spreadsheetml/2006/main" count="310" uniqueCount="194">
  <si>
    <t>§</t>
  </si>
  <si>
    <t>Treść</t>
  </si>
  <si>
    <t>0750</t>
  </si>
  <si>
    <t>0830</t>
  </si>
  <si>
    <t>GOSPODARKA  MIESZKANIOWA</t>
  </si>
  <si>
    <t>Gospodarka  gruntami  i  nieruchomościami</t>
  </si>
  <si>
    <t>0920</t>
  </si>
  <si>
    <t>ADMINISTRACJA  PUBLICZNA</t>
  </si>
  <si>
    <t>Urzędy  wojewódzkie</t>
  </si>
  <si>
    <t>0690</t>
  </si>
  <si>
    <t>URZĘDY  NACZELNYCH  ORGANÓW  WŁADZY  PAŃSTWOWEJ,  KONTROLI  I  OCHRONY  PRAWA  ORAZ  SĄDOWNICTWA</t>
  </si>
  <si>
    <t>Urzędy  naczelnych  organów  władzy państwowej, kontroli  i  ochrony  prawa</t>
  </si>
  <si>
    <t>0350</t>
  </si>
  <si>
    <t>0910</t>
  </si>
  <si>
    <t>Odsetki od nieterminowych wpłat z tytułu podatków i opłat</t>
  </si>
  <si>
    <t>0310</t>
  </si>
  <si>
    <t>0320</t>
  </si>
  <si>
    <t>0330</t>
  </si>
  <si>
    <t>0340</t>
  </si>
  <si>
    <t>0360</t>
  </si>
  <si>
    <t>0430</t>
  </si>
  <si>
    <t>0500</t>
  </si>
  <si>
    <t>0410</t>
  </si>
  <si>
    <t>0480</t>
  </si>
  <si>
    <t>0010</t>
  </si>
  <si>
    <t>0020</t>
  </si>
  <si>
    <t>OŚWIATA  I  WYCHOWANIE</t>
  </si>
  <si>
    <t>Przedszkola</t>
  </si>
  <si>
    <t>POMOC  SPOŁECZNA</t>
  </si>
  <si>
    <t>GOSPODARKA  KOMUNALNA  I  OCHRONA  ŚRODOWISKA</t>
  </si>
  <si>
    <t>Gospodarka  ściekowa  i  ochrona  wód</t>
  </si>
  <si>
    <t>0960</t>
  </si>
  <si>
    <t>OGÓŁEM</t>
  </si>
  <si>
    <t>756</t>
  </si>
  <si>
    <t>010</t>
  </si>
  <si>
    <t>ROLNICTWO  I  ŁOWIECTWO</t>
  </si>
  <si>
    <t>DOCHODY OD OSÓB PRAWNYCH, OD OSÓB FIZYCZNYCH I INNYCH JEDNOSTEK NIEPOSIADAJĄCYCH   OSOBOWOŚCI   PRAWNEJ</t>
  </si>
  <si>
    <t>852</t>
  </si>
  <si>
    <t>0870</t>
  </si>
  <si>
    <t>Wpływy z usług</t>
  </si>
  <si>
    <t>2360</t>
  </si>
  <si>
    <t>Dochody jednostek samorządu terytorialnego związane z realizacją zadań z zakresu administracji rządowej oraz innych zadań zleconych ustawami</t>
  </si>
  <si>
    <t>0970</t>
  </si>
  <si>
    <t>Wpływy z różnych dochodów</t>
  </si>
  <si>
    <t>75616</t>
  </si>
  <si>
    <t>Wpływy z opłaty targowej</t>
  </si>
  <si>
    <t>2030</t>
  </si>
  <si>
    <t>Zasiłki  i  pomoc  w  naturze  oraz  składki  na  ubezpieczenia emerytalne i rentowe</t>
  </si>
  <si>
    <t>01095</t>
  </si>
  <si>
    <t>Pozostała działalność</t>
  </si>
  <si>
    <t>0490</t>
  </si>
  <si>
    <t>Wpływy z opłat za wydawanie zezwoleń na sprzedaż alkoholu</t>
  </si>
  <si>
    <t>Rozdz.</t>
  </si>
  <si>
    <t xml:space="preserve">Dział </t>
  </si>
  <si>
    <t>400</t>
  </si>
  <si>
    <t>WYRWARZANIE I ZAOPATRYWANIE W ENERGIĘ ELEKTRYCZNĄ, GAZ I WODĘ</t>
  </si>
  <si>
    <t>40001</t>
  </si>
  <si>
    <t>Dostarczanie ciepła</t>
  </si>
  <si>
    <t>40002</t>
  </si>
  <si>
    <t>Dostarczanie wody</t>
  </si>
  <si>
    <t>70005</t>
  </si>
  <si>
    <t>75011</t>
  </si>
  <si>
    <t>75101</t>
  </si>
  <si>
    <t>85154</t>
  </si>
  <si>
    <t>Ośrodki wsparcia</t>
  </si>
  <si>
    <t>90001</t>
  </si>
  <si>
    <t>Dochody z najmu i dzierżawy składników majatkowych Skarbu Państwa, jednostek samorządu terytorialnego lub innych jednostek zaliczonych do sektora finansów publicznych oraz innych umów o podobnym charakterze</t>
  </si>
  <si>
    <t>2010</t>
  </si>
  <si>
    <t>Dotacje celowe otrzymane z budzetu państwa na realizację zadań bieżących z zakresu administracji rządowej oraz innych zadań zleconych gminie ustawami</t>
  </si>
  <si>
    <t>Wpływy z różnych opłat</t>
  </si>
  <si>
    <t>75601</t>
  </si>
  <si>
    <t>Wpływy z podatku dochodowego od osób fizycznych</t>
  </si>
  <si>
    <t>Podatek od działalności gospodarczej od osób fizycznych, opłacany w formie karty podatkowej</t>
  </si>
  <si>
    <t>75615</t>
  </si>
  <si>
    <t>Podatek od nieruchomości</t>
  </si>
  <si>
    <t>Podatek leśny</t>
  </si>
  <si>
    <t>Podatek rolny</t>
  </si>
  <si>
    <t>Podatek od środków transportowych</t>
  </si>
  <si>
    <t>Podatek od czynności cywilnoprawnych</t>
  </si>
  <si>
    <t>Wpływy z podatku rolnego, podatku leśnego, podatku od czynności cywilnoprawnych, podatków i opłat lokalnych od osób prawnych i innych jednostek organizacyjnych</t>
  </si>
  <si>
    <t>Wpływy z podatku rolnego, podatku leśnego, podatku od czynności cywilnoprawnych, podatków i opłat lokalnych od osób fizycznych</t>
  </si>
  <si>
    <t>75618</t>
  </si>
  <si>
    <t>Wpływy z innych opłat stanowiących dochody jednostek samorządu terytorialnego na podstawie ustaw</t>
  </si>
  <si>
    <t>Wpływy z opłaty skarbowej</t>
  </si>
  <si>
    <t>75621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</si>
  <si>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</si>
  <si>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</si>
  <si>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</si>
  <si>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</si>
  <si>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Część oświatowa subwencji ogólnej dla jednostek samorządu terutorialnego</t>
  </si>
  <si>
    <t>2920</t>
  </si>
  <si>
    <t>Subwencje ogólne z budżetu państwa</t>
  </si>
  <si>
    <t>Część wyrównawcza subwencji ogólnej dla gmin</t>
  </si>
  <si>
    <t>Część równoważąca subwencji ogólnej dla gmin</t>
  </si>
  <si>
    <t>Różne rozliczenia finansowe</t>
  </si>
  <si>
    <t>851</t>
  </si>
  <si>
    <t>Przeciwdziałanie alkoholizmowi</t>
  </si>
  <si>
    <t>OCHRONA ZDROWIA</t>
  </si>
  <si>
    <t>Usługi opiekuńcze i specjalistyczne usługi opiekuńcze</t>
  </si>
  <si>
    <t>Ośrodki pomocy społecznej</t>
  </si>
  <si>
    <t>Dotacje celowe otrzymane z budżetu państwa na realizację własnych zadań bieżących gmin</t>
  </si>
  <si>
    <t>0370</t>
  </si>
  <si>
    <t>Opłata od posiadania psów</t>
  </si>
  <si>
    <t>Wykonanie</t>
  </si>
  <si>
    <t>% wyk.</t>
  </si>
  <si>
    <t>Dotacje celowe z budżetu państwa na realizację zadań bieżących z zakresu administracji rządowej oraz innych zadań zleconych gminie ustawami</t>
  </si>
  <si>
    <t>Podatek od spadków i darowizn</t>
  </si>
  <si>
    <t>EDUKACYJNA OPIEKA WYCHOWAWCZA</t>
  </si>
  <si>
    <t>Pomoc materialna dla uczniów</t>
  </si>
  <si>
    <t>Dotacje celowe otrzymane z budżetu państwa na realizację zadań bieżących z zakresu administracji rządowej oraz innych zadań zleconych gminie ustawami</t>
  </si>
  <si>
    <t>Składki  na ubezpieczenia zdrowotne opłacane  za osoby  pobierające  niektóre  świadczenia  z  pomocy  społecznej oraz niektóre świadczenia rodzinne oraz za osoby uczestniczące w zajęciach w centrum integracji społecznej</t>
  </si>
  <si>
    <t>Zasiłki stałe</t>
  </si>
  <si>
    <t>600</t>
  </si>
  <si>
    <t>60016</t>
  </si>
  <si>
    <t>80148</t>
  </si>
  <si>
    <t>Stołówki szkolne i przedszkolne</t>
  </si>
  <si>
    <t>Wpływy i wydatki związane z gromadzeniem środków z opłat i kar za korzystanie ze środowiska</t>
  </si>
  <si>
    <t>TRANSPORT I ŁĄCZNOŚĆ</t>
  </si>
  <si>
    <t>Drogi publiczne gminne</t>
  </si>
  <si>
    <t>80104</t>
  </si>
  <si>
    <t>DOCHODY BIEŻĄCE RAZEM</t>
  </si>
  <si>
    <t>GOSPODARKA MIESZKANIOWA</t>
  </si>
  <si>
    <t>Gospodarka gruntami i nieruchomościami</t>
  </si>
  <si>
    <t>DOCHODY MAJĄTKOWE RAZEM</t>
  </si>
  <si>
    <t>6207</t>
  </si>
  <si>
    <t>80101</t>
  </si>
  <si>
    <t>Szkoły podstawowe</t>
  </si>
  <si>
    <t>80103</t>
  </si>
  <si>
    <t>Oddziały przedszkolne w szkołach podstawowych</t>
  </si>
  <si>
    <t>40003</t>
  </si>
  <si>
    <t xml:space="preserve"> Dostarczanie energii elektrycznej</t>
  </si>
  <si>
    <t>DZIAŁALNOŚĆ USŁUGOWA</t>
  </si>
  <si>
    <t>Gospodarka odpadami</t>
  </si>
  <si>
    <t>Wpływy z innych lokalnych opłat pobieranych przez jednostki samorządu terytorialnego na podstawie odrębnych ustaw</t>
  </si>
  <si>
    <t>Wpływy ze sprzedaży składników majątkowych</t>
  </si>
  <si>
    <t>0660</t>
  </si>
  <si>
    <t>Wpływy z opłat za korzystanie z wychowania przedszkolnego</t>
  </si>
  <si>
    <t>0670</t>
  </si>
  <si>
    <t>Wpływy z opłat za korzystanie z wyżywienia w jednostkach realizujących zadania w zakresie wychowania przedszkolnego</t>
  </si>
  <si>
    <t>Świadczenia wychowawcze</t>
  </si>
  <si>
    <t>71095</t>
  </si>
  <si>
    <t>Pomoc w zakresie dożywiania</t>
  </si>
  <si>
    <t>RODZINA</t>
  </si>
  <si>
    <t>2060</t>
  </si>
  <si>
    <t>Dotacje celowe otrzymane z budżetu państwa na zadania bieżące z zakresu administracji rządowej zlecone gminom, związane z realizacją świadczenia wychowawczego stanowiącego pomoc państwa w wychowaniu dzieci</t>
  </si>
  <si>
    <t>Świadczenia rodzinne,świadczenie z funduszu aliemntacyjnego oraz składki na ubezpieczenia emerytalne i rentowe z ubezpieczenia społecznego</t>
  </si>
  <si>
    <t>2910</t>
  </si>
  <si>
    <t>Wpływy z pozostałych odsetek</t>
  </si>
  <si>
    <t>Wpływy ze zwrotów dotacji  oraz płatności wykorzystanych niezgodnie z przeznaczeniem lub wykorzystanych z naruszeniem procedur , o których mowa w art.. 184 ustawy, pobranych nienależnie lub w nadmiernej wysokości</t>
  </si>
  <si>
    <t>Karta Dużej Rodziny</t>
  </si>
  <si>
    <t>Wspieranie rodziny</t>
  </si>
  <si>
    <t>Dotacje celowe w ramach programów finansowanych z udziałem środków europejskich oraz środków, o których mowa w art.. 5 ust. 1 pkt 3 oraz ust. 3 pkt 5 i 6 ustawy, lub płatności w ramach budżetu środków europejskich</t>
  </si>
  <si>
    <t>0550</t>
  </si>
  <si>
    <t>Wpływy z opłat z tytułu użytkowania wieczystego nieruchomości</t>
  </si>
  <si>
    <t>0640</t>
  </si>
  <si>
    <t>Wpływy z tytułu kosztów egzekucyjnych, opłaty komorniczej i kosztów upomnień</t>
  </si>
  <si>
    <t>0460</t>
  </si>
  <si>
    <t>Wpływy z opłaty eksploatacyjnej</t>
  </si>
  <si>
    <t>Wpływy z otrzymanych spadków, zapisów i darowizn w postaci pieniężnej</t>
  </si>
  <si>
    <t>80153</t>
  </si>
  <si>
    <t>Zapewnienie uczniom prawa do bezpłatnego dostępu do podręczników, materiałów edukacynych lub materiałów ćwiczeniowych</t>
  </si>
  <si>
    <t>2460</t>
  </si>
  <si>
    <t>Środki otrzymane od pozostałych jednostek zaliczanych do sektora finansów publicznych na realizację zadań bieżących jednostek zaliczanych do sektora finansów publicznych</t>
  </si>
  <si>
    <t>80113</t>
  </si>
  <si>
    <t>Dowożenie uczniów do szkół</t>
  </si>
  <si>
    <t>Składki na ubezpieczenie zdrowotne opłacane za osoby pobierające niektóre świadczenia rodzinne zgodnie z przepisami ustawy o świadczeniach rodzinnych oraz za osoby pobierające zasiłki dla opiekunów, zgodnie z przepisami ustawy z dnia 4 kwietnia 2014 toku o ustaleniu i wypłacie zasiłków dla opiekunów</t>
  </si>
  <si>
    <t>75023</t>
  </si>
  <si>
    <t>Urzędy gmin</t>
  </si>
  <si>
    <t>Plan  na  2020 rok</t>
  </si>
  <si>
    <t>75022</t>
  </si>
  <si>
    <t>Rady gmin</t>
  </si>
  <si>
    <t>75107</t>
  </si>
  <si>
    <t>Wybory PrezydentaRzeczypospolitej Polskiej</t>
  </si>
  <si>
    <t>2007</t>
  </si>
  <si>
    <t>2009</t>
  </si>
  <si>
    <t>KULTURA I OCHRONA DZIEDZICTWA NARODOWEGO</t>
  </si>
  <si>
    <t>Domy i ośrodki kultury, świetlice i kluby</t>
  </si>
  <si>
    <t>Dotacje otrzymane z państwowych funduszy celowych na finansowanie lub dofinansowanie kosztów realizacji inwestycji i zakupów inwestycyjnych jednostek sektora finansów publicznych</t>
  </si>
  <si>
    <t>Środki otrzymane z państwowych funduszy celowych na finansowanie lub dofinansowanie kosztów realizacji inwestycji i zakupów inwestycyjnych jednostek sektora finansów publicznych</t>
  </si>
  <si>
    <t>GOSPODARKA KOMUNALNA I OCHRONA ŚRODOWISKA</t>
  </si>
  <si>
    <t>Gospodarka ściekowa i ochrona wód</t>
  </si>
  <si>
    <t>WYKONANIE DOCHODÓW BUDŻETU GMINY ZA   2020 ROK</t>
  </si>
  <si>
    <t>Dotacja celowa otrzymana z tytułu pomocy finansowej udzielanej między jednostkami samorządu terytorialnego na dofinansowanie własnych zadań inwestycyjnych i zakupów inwestycyjnych</t>
  </si>
  <si>
    <t>75056</t>
  </si>
  <si>
    <t>Spis powszechny i inne</t>
  </si>
  <si>
    <t>Uzupełnienie subwencji ogólnej dla jednostek samorządu terytorialnego</t>
  </si>
  <si>
    <t>2750</t>
  </si>
  <si>
    <t>Środki na uzupełnienie dochodów gmin</t>
  </si>
  <si>
    <t>Usuwanie skutków klęsk żywiołowych</t>
  </si>
  <si>
    <t>2690</t>
  </si>
  <si>
    <t>Środki z Funduszu Pracy otrzymane na realizację zadań wynikajacych z odrębnych ustaw</t>
  </si>
  <si>
    <t>Środki na dofinansowanie własnych inwestycji gmin, powiatów, samorządów województw, pozyskane z innych źródeł</t>
  </si>
  <si>
    <t>Dotacje celowe otrzymane z budżetu państwa na realizację inwestycji i zakupów inwestycyjnych własnych gmin</t>
  </si>
  <si>
    <t>ROLNICTWO I ŁOWIECTWO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</si>
</sst>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  <numFmt numFmtId="169" formatCode="#,##0.0"/>
    <numFmt numFmtId="170" formatCode="0.0"/>
    <numFmt numFmtId="171" formatCode="#,##0.000"/>
  </numFmts>
  <fonts count="51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"/>
      <family val="1"/>
    </font>
    <font>
      <sz val="9"/>
      <name val="Times New Roman CE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49996998906135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justify" vertical="top" wrapText="1"/>
    </xf>
    <xf numFmtId="49" fontId="6" fillId="33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justify" vertical="top" wrapText="1"/>
    </xf>
    <xf numFmtId="0" fontId="5" fillId="0" borderId="0" xfId="0" applyFont="1" applyAlignment="1">
      <alignment horizontal="center" wrapText="1"/>
    </xf>
    <xf numFmtId="0" fontId="6" fillId="34" borderId="1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6" fillId="34" borderId="10" xfId="0" applyFont="1" applyFill="1" applyBorder="1" applyAlignment="1">
      <alignment horizontal="justify" vertical="top" wrapText="1"/>
    </xf>
    <xf numFmtId="49" fontId="13" fillId="35" borderId="10" xfId="0" applyNumberFormat="1" applyFont="1" applyFill="1" applyBorder="1" applyAlignment="1">
      <alignment horizontal="justify" vertical="top" wrapText="1"/>
    </xf>
    <xf numFmtId="0" fontId="13" fillId="35" borderId="10" xfId="0" applyFont="1" applyFill="1" applyBorder="1" applyAlignment="1">
      <alignment horizontal="justify" vertical="top" wrapText="1"/>
    </xf>
    <xf numFmtId="49" fontId="13" fillId="33" borderId="10" xfId="0" applyNumberFormat="1" applyFont="1" applyFill="1" applyBorder="1" applyAlignment="1">
      <alignment horizontal="justify" vertical="top" wrapText="1"/>
    </xf>
    <xf numFmtId="0" fontId="13" fillId="33" borderId="10" xfId="0" applyFont="1" applyFill="1" applyBorder="1" applyAlignment="1">
      <alignment horizontal="justify" vertical="top" wrapText="1"/>
    </xf>
    <xf numFmtId="49" fontId="13" fillId="33" borderId="10" xfId="0" applyNumberFormat="1" applyFont="1" applyFill="1" applyBorder="1" applyAlignment="1">
      <alignment horizontal="center" vertical="top" wrapText="1"/>
    </xf>
    <xf numFmtId="49" fontId="13" fillId="35" borderId="10" xfId="0" applyNumberFormat="1" applyFont="1" applyFill="1" applyBorder="1" applyAlignment="1">
      <alignment horizontal="center" vertical="top" wrapText="1"/>
    </xf>
    <xf numFmtId="0" fontId="13" fillId="33" borderId="11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center" vertical="top" wrapText="1"/>
    </xf>
    <xf numFmtId="0" fontId="13" fillId="33" borderId="11" xfId="0" applyFont="1" applyFill="1" applyBorder="1" applyAlignment="1">
      <alignment horizontal="justify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49" fontId="6" fillId="35" borderId="10" xfId="0" applyNumberFormat="1" applyFont="1" applyFill="1" applyBorder="1" applyAlignment="1">
      <alignment horizontal="justify" vertical="top" wrapText="1"/>
    </xf>
    <xf numFmtId="0" fontId="12" fillId="35" borderId="10" xfId="0" applyFont="1" applyFill="1" applyBorder="1" applyAlignment="1">
      <alignment horizontal="justify" vertical="top" wrapText="1"/>
    </xf>
    <xf numFmtId="49" fontId="12" fillId="35" borderId="10" xfId="0" applyNumberFormat="1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justify" vertical="top" wrapText="1"/>
    </xf>
    <xf numFmtId="0" fontId="1" fillId="37" borderId="10" xfId="0" applyFont="1" applyFill="1" applyBorder="1" applyAlignment="1">
      <alignment horizontal="justify" vertical="top" wrapText="1"/>
    </xf>
    <xf numFmtId="0" fontId="6" fillId="34" borderId="11" xfId="0" applyFont="1" applyFill="1" applyBorder="1" applyAlignment="1">
      <alignment horizontal="justify" vertical="top" wrapText="1"/>
    </xf>
    <xf numFmtId="49" fontId="6" fillId="34" borderId="12" xfId="0" applyNumberFormat="1" applyFont="1" applyFill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2" fillId="35" borderId="11" xfId="0" applyFont="1" applyFill="1" applyBorder="1" applyAlignment="1">
      <alignment horizontal="justify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49" fontId="6" fillId="35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9" fillId="37" borderId="11" xfId="0" applyFont="1" applyFill="1" applyBorder="1" applyAlignment="1">
      <alignment horizontal="left" vertical="top" wrapText="1"/>
    </xf>
    <xf numFmtId="49" fontId="12" fillId="35" borderId="1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13" fillId="33" borderId="10" xfId="0" applyFont="1" applyFill="1" applyBorder="1" applyAlignment="1">
      <alignment horizontal="left" vertical="top" wrapText="1"/>
    </xf>
    <xf numFmtId="0" fontId="1" fillId="36" borderId="10" xfId="0" applyFont="1" applyFill="1" applyBorder="1" applyAlignment="1">
      <alignment horizontal="left" vertical="top" wrapText="1"/>
    </xf>
    <xf numFmtId="0" fontId="9" fillId="36" borderId="10" xfId="0" applyFont="1" applyFill="1" applyBorder="1" applyAlignment="1">
      <alignment horizontal="justify" vertical="top" wrapText="1"/>
    </xf>
    <xf numFmtId="4" fontId="1" fillId="36" borderId="14" xfId="0" applyNumberFormat="1" applyFont="1" applyFill="1" applyBorder="1" applyAlignment="1">
      <alignment horizontal="right" vertical="center" wrapText="1"/>
    </xf>
    <xf numFmtId="4" fontId="1" fillId="37" borderId="10" xfId="0" applyNumberFormat="1" applyFont="1" applyFill="1" applyBorder="1" applyAlignment="1">
      <alignment horizontal="right" vertical="center"/>
    </xf>
    <xf numFmtId="4" fontId="13" fillId="33" borderId="14" xfId="0" applyNumberFormat="1" applyFont="1" applyFill="1" applyBorder="1" applyAlignment="1">
      <alignment horizontal="right" vertical="center" wrapText="1"/>
    </xf>
    <xf numFmtId="4" fontId="13" fillId="35" borderId="10" xfId="0" applyNumberFormat="1" applyFont="1" applyFill="1" applyBorder="1" applyAlignment="1">
      <alignment vertical="center"/>
    </xf>
    <xf numFmtId="4" fontId="6" fillId="0" borderId="14" xfId="0" applyNumberFormat="1" applyFont="1" applyBorder="1" applyAlignment="1">
      <alignment horizontal="right" vertical="center" wrapText="1"/>
    </xf>
    <xf numFmtId="4" fontId="14" fillId="0" borderId="10" xfId="0" applyNumberFormat="1" applyFont="1" applyBorder="1" applyAlignment="1">
      <alignment vertical="center"/>
    </xf>
    <xf numFmtId="4" fontId="13" fillId="37" borderId="14" xfId="0" applyNumberFormat="1" applyFont="1" applyFill="1" applyBorder="1" applyAlignment="1">
      <alignment horizontal="right" vertical="center" wrapText="1"/>
    </xf>
    <xf numFmtId="4" fontId="6" fillId="33" borderId="14" xfId="0" applyNumberFormat="1" applyFont="1" applyFill="1" applyBorder="1" applyAlignment="1">
      <alignment horizontal="right" vertical="center" wrapText="1"/>
    </xf>
    <xf numFmtId="4" fontId="13" fillId="35" borderId="14" xfId="0" applyNumberFormat="1" applyFont="1" applyFill="1" applyBorder="1" applyAlignment="1">
      <alignment horizontal="right" vertical="center" wrapText="1"/>
    </xf>
    <xf numFmtId="4" fontId="6" fillId="34" borderId="14" xfId="0" applyNumberFormat="1" applyFont="1" applyFill="1" applyBorder="1" applyAlignment="1">
      <alignment horizontal="right" vertical="center" wrapText="1"/>
    </xf>
    <xf numFmtId="4" fontId="1" fillId="37" borderId="14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 vertical="center"/>
    </xf>
    <xf numFmtId="4" fontId="1" fillId="36" borderId="10" xfId="0" applyNumberFormat="1" applyFont="1" applyFill="1" applyBorder="1" applyAlignment="1">
      <alignment vertical="center"/>
    </xf>
    <xf numFmtId="4" fontId="9" fillId="36" borderId="14" xfId="0" applyNumberFormat="1" applyFont="1" applyFill="1" applyBorder="1" applyAlignment="1">
      <alignment horizontal="right" vertical="center" wrapText="1"/>
    </xf>
    <xf numFmtId="4" fontId="6" fillId="34" borderId="10" xfId="0" applyNumberFormat="1" applyFont="1" applyFill="1" applyBorder="1" applyAlignment="1">
      <alignment vertical="center"/>
    </xf>
    <xf numFmtId="4" fontId="12" fillId="35" borderId="14" xfId="0" applyNumberFormat="1" applyFont="1" applyFill="1" applyBorder="1" applyAlignment="1">
      <alignment horizontal="right" vertical="center" wrapText="1"/>
    </xf>
    <xf numFmtId="4" fontId="6" fillId="34" borderId="15" xfId="0" applyNumberFormat="1" applyFont="1" applyFill="1" applyBorder="1" applyAlignment="1">
      <alignment horizontal="right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4" fontId="12" fillId="35" borderId="15" xfId="0" applyNumberFormat="1" applyFont="1" applyFill="1" applyBorder="1" applyAlignment="1">
      <alignment horizontal="right" vertical="center" wrapText="1"/>
    </xf>
    <xf numFmtId="4" fontId="9" fillId="37" borderId="15" xfId="0" applyNumberFormat="1" applyFont="1" applyFill="1" applyBorder="1" applyAlignment="1">
      <alignment horizontal="right" vertical="center" wrapText="1"/>
    </xf>
    <xf numFmtId="4" fontId="9" fillId="37" borderId="10" xfId="0" applyNumberFormat="1" applyFont="1" applyFill="1" applyBorder="1" applyAlignment="1">
      <alignment horizontal="right" vertical="center"/>
    </xf>
    <xf numFmtId="4" fontId="1" fillId="36" borderId="14" xfId="0" applyNumberFormat="1" applyFont="1" applyFill="1" applyBorder="1" applyAlignment="1">
      <alignment vertical="center" wrapText="1"/>
    </xf>
    <xf numFmtId="4" fontId="6" fillId="34" borderId="14" xfId="0" applyNumberFormat="1" applyFont="1" applyFill="1" applyBorder="1" applyAlignment="1">
      <alignment vertical="center" wrapText="1"/>
    </xf>
    <xf numFmtId="4" fontId="13" fillId="33" borderId="14" xfId="0" applyNumberFormat="1" applyFont="1" applyFill="1" applyBorder="1" applyAlignment="1">
      <alignment vertical="center" wrapText="1"/>
    </xf>
    <xf numFmtId="49" fontId="6" fillId="35" borderId="10" xfId="0" applyNumberFormat="1" applyFont="1" applyFill="1" applyBorder="1" applyAlignment="1">
      <alignment horizontal="center" vertical="top" wrapText="1"/>
    </xf>
    <xf numFmtId="4" fontId="13" fillId="33" borderId="10" xfId="0" applyNumberFormat="1" applyFont="1" applyFill="1" applyBorder="1" applyAlignment="1">
      <alignment horizontal="right" vertical="center" wrapText="1"/>
    </xf>
    <xf numFmtId="4" fontId="1" fillId="38" borderId="14" xfId="0" applyNumberFormat="1" applyFont="1" applyFill="1" applyBorder="1" applyAlignment="1">
      <alignment horizontal="right" vertical="center" wrapText="1"/>
    </xf>
    <xf numFmtId="4" fontId="6" fillId="0" borderId="14" xfId="0" applyNumberFormat="1" applyFont="1" applyBorder="1" applyAlignment="1">
      <alignment vertical="center"/>
    </xf>
    <xf numFmtId="4" fontId="2" fillId="34" borderId="14" xfId="0" applyNumberFormat="1" applyFont="1" applyFill="1" applyBorder="1" applyAlignment="1">
      <alignment horizontal="right" vertical="center" wrapText="1"/>
    </xf>
    <xf numFmtId="49" fontId="13" fillId="39" borderId="10" xfId="0" applyNumberFormat="1" applyFont="1" applyFill="1" applyBorder="1" applyAlignment="1">
      <alignment horizontal="center" vertical="top" wrapText="1"/>
    </xf>
    <xf numFmtId="0" fontId="13" fillId="39" borderId="10" xfId="0" applyFont="1" applyFill="1" applyBorder="1" applyAlignment="1">
      <alignment horizontal="justify" vertical="top" wrapText="1"/>
    </xf>
    <xf numFmtId="4" fontId="13" fillId="39" borderId="14" xfId="0" applyNumberFormat="1" applyFont="1" applyFill="1" applyBorder="1" applyAlignment="1">
      <alignment horizontal="right" vertical="center" wrapText="1"/>
    </xf>
    <xf numFmtId="4" fontId="1" fillId="40" borderId="14" xfId="0" applyNumberFormat="1" applyFont="1" applyFill="1" applyBorder="1" applyAlignment="1">
      <alignment horizontal="right" vertical="center" wrapText="1"/>
    </xf>
    <xf numFmtId="0" fontId="13" fillId="39" borderId="10" xfId="0" applyFont="1" applyFill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right" vertical="center" wrapText="1"/>
    </xf>
    <xf numFmtId="49" fontId="6" fillId="33" borderId="16" xfId="0" applyNumberFormat="1" applyFont="1" applyFill="1" applyBorder="1" applyAlignment="1">
      <alignment horizontal="justify" vertical="top" wrapText="1"/>
    </xf>
    <xf numFmtId="169" fontId="13" fillId="35" borderId="17" xfId="0" applyNumberFormat="1" applyFont="1" applyFill="1" applyBorder="1" applyAlignment="1">
      <alignment vertical="center"/>
    </xf>
    <xf numFmtId="169" fontId="6" fillId="34" borderId="17" xfId="0" applyNumberFormat="1" applyFont="1" applyFill="1" applyBorder="1" applyAlignment="1">
      <alignment vertical="center"/>
    </xf>
    <xf numFmtId="169" fontId="1" fillId="37" borderId="17" xfId="0" applyNumberFormat="1" applyFont="1" applyFill="1" applyBorder="1" applyAlignment="1">
      <alignment vertical="center"/>
    </xf>
    <xf numFmtId="0" fontId="14" fillId="0" borderId="18" xfId="0" applyFont="1" applyBorder="1" applyAlignment="1">
      <alignment/>
    </xf>
    <xf numFmtId="169" fontId="14" fillId="35" borderId="17" xfId="0" applyNumberFormat="1" applyFont="1" applyFill="1" applyBorder="1" applyAlignment="1">
      <alignment vertical="center"/>
    </xf>
    <xf numFmtId="49" fontId="6" fillId="35" borderId="16" xfId="0" applyNumberFormat="1" applyFont="1" applyFill="1" applyBorder="1" applyAlignment="1">
      <alignment horizontal="justify" vertical="top" wrapText="1"/>
    </xf>
    <xf numFmtId="49" fontId="13" fillId="39" borderId="16" xfId="0" applyNumberFormat="1" applyFont="1" applyFill="1" applyBorder="1" applyAlignment="1">
      <alignment horizontal="justify" vertical="top" wrapText="1"/>
    </xf>
    <xf numFmtId="169" fontId="13" fillId="39" borderId="17" xfId="0" applyNumberFormat="1" applyFont="1" applyFill="1" applyBorder="1" applyAlignment="1">
      <alignment vertical="center"/>
    </xf>
    <xf numFmtId="169" fontId="1" fillId="36" borderId="17" xfId="0" applyNumberFormat="1" applyFont="1" applyFill="1" applyBorder="1" applyAlignment="1">
      <alignment vertical="center"/>
    </xf>
    <xf numFmtId="169" fontId="12" fillId="33" borderId="17" xfId="0" applyNumberFormat="1" applyFont="1" applyFill="1" applyBorder="1" applyAlignment="1">
      <alignment vertical="center"/>
    </xf>
    <xf numFmtId="169" fontId="13" fillId="33" borderId="17" xfId="0" applyNumberFormat="1" applyFont="1" applyFill="1" applyBorder="1" applyAlignment="1">
      <alignment vertical="center"/>
    </xf>
    <xf numFmtId="169" fontId="1" fillId="40" borderId="17" xfId="0" applyNumberFormat="1" applyFont="1" applyFill="1" applyBorder="1" applyAlignment="1">
      <alignment vertical="center"/>
    </xf>
    <xf numFmtId="49" fontId="1" fillId="35" borderId="16" xfId="0" applyNumberFormat="1" applyFont="1" applyFill="1" applyBorder="1" applyAlignment="1">
      <alignment horizontal="center" vertical="top" wrapText="1"/>
    </xf>
    <xf numFmtId="169" fontId="2" fillId="0" borderId="17" xfId="0" applyNumberFormat="1" applyFont="1" applyFill="1" applyBorder="1" applyAlignment="1">
      <alignment vertical="center"/>
    </xf>
    <xf numFmtId="169" fontId="12" fillId="39" borderId="17" xfId="0" applyNumberFormat="1" applyFont="1" applyFill="1" applyBorder="1" applyAlignment="1">
      <alignment vertical="center"/>
    </xf>
    <xf numFmtId="0" fontId="6" fillId="33" borderId="19" xfId="0" applyFont="1" applyFill="1" applyBorder="1" applyAlignment="1">
      <alignment horizontal="justify" vertical="top" wrapText="1"/>
    </xf>
    <xf numFmtId="0" fontId="13" fillId="39" borderId="16" xfId="0" applyFont="1" applyFill="1" applyBorder="1" applyAlignment="1">
      <alignment horizontal="justify" vertical="top" wrapText="1"/>
    </xf>
    <xf numFmtId="0" fontId="13" fillId="33" borderId="16" xfId="0" applyFont="1" applyFill="1" applyBorder="1" applyAlignment="1">
      <alignment horizontal="justify" vertical="top" wrapText="1"/>
    </xf>
    <xf numFmtId="0" fontId="12" fillId="35" borderId="16" xfId="0" applyFont="1" applyFill="1" applyBorder="1" applyAlignment="1">
      <alignment horizontal="justify" vertical="top" wrapText="1"/>
    </xf>
    <xf numFmtId="0" fontId="6" fillId="35" borderId="19" xfId="0" applyFont="1" applyFill="1" applyBorder="1" applyAlignment="1">
      <alignment horizontal="justify" vertical="top" wrapText="1"/>
    </xf>
    <xf numFmtId="169" fontId="12" fillId="37" borderId="17" xfId="0" applyNumberFormat="1" applyFont="1" applyFill="1" applyBorder="1" applyAlignment="1">
      <alignment vertical="center"/>
    </xf>
    <xf numFmtId="169" fontId="2" fillId="34" borderId="17" xfId="0" applyNumberFormat="1" applyFont="1" applyFill="1" applyBorder="1" applyAlignment="1">
      <alignment vertical="center"/>
    </xf>
    <xf numFmtId="169" fontId="13" fillId="37" borderId="17" xfId="0" applyNumberFormat="1" applyFont="1" applyFill="1" applyBorder="1" applyAlignment="1">
      <alignment vertical="center"/>
    </xf>
    <xf numFmtId="169" fontId="1" fillId="38" borderId="17" xfId="0" applyNumberFormat="1" applyFont="1" applyFill="1" applyBorder="1" applyAlignment="1">
      <alignment vertical="center"/>
    </xf>
    <xf numFmtId="169" fontId="9" fillId="36" borderId="17" xfId="0" applyNumberFormat="1" applyFont="1" applyFill="1" applyBorder="1" applyAlignment="1">
      <alignment vertical="center"/>
    </xf>
    <xf numFmtId="169" fontId="6" fillId="34" borderId="20" xfId="0" applyNumberFormat="1" applyFont="1" applyFill="1" applyBorder="1" applyAlignment="1">
      <alignment vertical="center"/>
    </xf>
    <xf numFmtId="169" fontId="12" fillId="39" borderId="20" xfId="0" applyNumberFormat="1" applyFont="1" applyFill="1" applyBorder="1" applyAlignment="1">
      <alignment vertical="center"/>
    </xf>
    <xf numFmtId="0" fontId="12" fillId="39" borderId="11" xfId="0" applyFont="1" applyFill="1" applyBorder="1" applyAlignment="1">
      <alignment horizontal="justify" vertical="top" wrapText="1"/>
    </xf>
    <xf numFmtId="4" fontId="12" fillId="39" borderId="15" xfId="0" applyNumberFormat="1" applyFont="1" applyFill="1" applyBorder="1" applyAlignment="1">
      <alignment horizontal="right" vertical="center" wrapText="1"/>
    </xf>
    <xf numFmtId="0" fontId="12" fillId="39" borderId="10" xfId="0" applyFont="1" applyFill="1" applyBorder="1" applyAlignment="1">
      <alignment horizontal="center" vertical="top" wrapText="1"/>
    </xf>
    <xf numFmtId="169" fontId="1" fillId="37" borderId="17" xfId="0" applyNumberFormat="1" applyFont="1" applyFill="1" applyBorder="1" applyAlignment="1">
      <alignment horizontal="right" vertical="center"/>
    </xf>
    <xf numFmtId="49" fontId="6" fillId="34" borderId="21" xfId="0" applyNumberFormat="1" applyFont="1" applyFill="1" applyBorder="1" applyAlignment="1">
      <alignment horizontal="center" vertical="top" wrapText="1"/>
    </xf>
    <xf numFmtId="49" fontId="6" fillId="34" borderId="11" xfId="0" applyNumberFormat="1" applyFont="1" applyFill="1" applyBorder="1" applyAlignment="1">
      <alignment horizontal="center" vertical="top" wrapText="1"/>
    </xf>
    <xf numFmtId="0" fontId="9" fillId="40" borderId="11" xfId="0" applyFont="1" applyFill="1" applyBorder="1" applyAlignment="1">
      <alignment horizontal="justify" vertical="top" wrapText="1"/>
    </xf>
    <xf numFmtId="4" fontId="9" fillId="40" borderId="15" xfId="0" applyNumberFormat="1" applyFont="1" applyFill="1" applyBorder="1" applyAlignment="1">
      <alignment horizontal="right" vertical="center" wrapText="1"/>
    </xf>
    <xf numFmtId="49" fontId="12" fillId="39" borderId="12" xfId="0" applyNumberFormat="1" applyFont="1" applyFill="1" applyBorder="1" applyAlignment="1">
      <alignment horizontal="center" vertical="top" wrapText="1"/>
    </xf>
    <xf numFmtId="49" fontId="12" fillId="39" borderId="10" xfId="0" applyNumberFormat="1" applyFont="1" applyFill="1" applyBorder="1" applyAlignment="1">
      <alignment horizontal="center" vertical="top" wrapText="1"/>
    </xf>
    <xf numFmtId="0" fontId="12" fillId="39" borderId="10" xfId="0" applyFont="1" applyFill="1" applyBorder="1" applyAlignment="1">
      <alignment horizontal="justify" vertical="top" wrapText="1"/>
    </xf>
    <xf numFmtId="4" fontId="12" fillId="39" borderId="10" xfId="0" applyNumberFormat="1" applyFont="1" applyFill="1" applyBorder="1" applyAlignment="1">
      <alignment horizontal="right" vertical="center" wrapText="1"/>
    </xf>
    <xf numFmtId="0" fontId="12" fillId="39" borderId="16" xfId="0" applyFont="1" applyFill="1" applyBorder="1" applyAlignment="1">
      <alignment vertical="top" wrapText="1"/>
    </xf>
    <xf numFmtId="0" fontId="6" fillId="39" borderId="16" xfId="0" applyFont="1" applyFill="1" applyBorder="1" applyAlignment="1">
      <alignment vertical="top" wrapText="1"/>
    </xf>
    <xf numFmtId="0" fontId="6" fillId="39" borderId="16" xfId="0" applyFont="1" applyFill="1" applyBorder="1" applyAlignment="1">
      <alignment horizontal="center" vertical="top" wrapText="1"/>
    </xf>
    <xf numFmtId="4" fontId="9" fillId="41" borderId="14" xfId="0" applyNumberFormat="1" applyFont="1" applyFill="1" applyBorder="1" applyAlignment="1">
      <alignment horizontal="right" vertical="center" wrapText="1"/>
    </xf>
    <xf numFmtId="4" fontId="13" fillId="39" borderId="10" xfId="0" applyNumberFormat="1" applyFont="1" applyFill="1" applyBorder="1" applyAlignment="1">
      <alignment horizontal="right" vertical="center" wrapText="1"/>
    </xf>
    <xf numFmtId="4" fontId="1" fillId="40" borderId="10" xfId="0" applyNumberFormat="1" applyFont="1" applyFill="1" applyBorder="1" applyAlignment="1">
      <alignment horizontal="right" vertical="center" wrapText="1"/>
    </xf>
    <xf numFmtId="0" fontId="13" fillId="39" borderId="12" xfId="0" applyFont="1" applyFill="1" applyBorder="1" applyAlignment="1">
      <alignment horizontal="center" vertical="top" wrapText="1"/>
    </xf>
    <xf numFmtId="0" fontId="1" fillId="40" borderId="10" xfId="0" applyFont="1" applyFill="1" applyBorder="1" applyAlignment="1">
      <alignment horizontal="left" vertical="top" wrapText="1"/>
    </xf>
    <xf numFmtId="0" fontId="13" fillId="39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40" borderId="10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justify" vertical="top" wrapText="1"/>
    </xf>
    <xf numFmtId="4" fontId="6" fillId="0" borderId="22" xfId="0" applyNumberFormat="1" applyFont="1" applyBorder="1" applyAlignment="1">
      <alignment horizontal="right" vertical="center" wrapText="1"/>
    </xf>
    <xf numFmtId="4" fontId="6" fillId="0" borderId="22" xfId="0" applyNumberFormat="1" applyFont="1" applyBorder="1" applyAlignment="1">
      <alignment vertical="center"/>
    </xf>
    <xf numFmtId="169" fontId="6" fillId="34" borderId="23" xfId="0" applyNumberFormat="1" applyFont="1" applyFill="1" applyBorder="1" applyAlignment="1">
      <alignment vertical="center"/>
    </xf>
    <xf numFmtId="169" fontId="9" fillId="41" borderId="20" xfId="0" applyNumberFormat="1" applyFont="1" applyFill="1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1" fillId="36" borderId="10" xfId="0" applyNumberFormat="1" applyFont="1" applyFill="1" applyBorder="1" applyAlignment="1">
      <alignment horizontal="right" vertical="center" wrapText="1"/>
    </xf>
    <xf numFmtId="49" fontId="6" fillId="33" borderId="13" xfId="0" applyNumberFormat="1" applyFont="1" applyFill="1" applyBorder="1" applyAlignment="1">
      <alignment horizontal="justify" vertical="top" wrapText="1"/>
    </xf>
    <xf numFmtId="4" fontId="13" fillId="35" borderId="14" xfId="0" applyNumberFormat="1" applyFont="1" applyFill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right" vertical="center" wrapText="1"/>
    </xf>
    <xf numFmtId="169" fontId="6" fillId="0" borderId="17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horizontal="left" vertical="top" wrapText="1"/>
    </xf>
    <xf numFmtId="4" fontId="9" fillId="42" borderId="28" xfId="0" applyNumberFormat="1" applyFont="1" applyFill="1" applyBorder="1" applyAlignment="1">
      <alignment horizontal="right" vertical="center" wrapText="1"/>
    </xf>
    <xf numFmtId="0" fontId="13" fillId="39" borderId="10" xfId="0" applyFont="1" applyFill="1" applyBorder="1" applyAlignment="1">
      <alignment horizontal="center" vertical="center" wrapText="1"/>
    </xf>
    <xf numFmtId="49" fontId="13" fillId="39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justify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49" fontId="1" fillId="40" borderId="10" xfId="0" applyNumberFormat="1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left" vertical="center" wrapText="1"/>
    </xf>
    <xf numFmtId="49" fontId="2" fillId="36" borderId="10" xfId="0" applyNumberFormat="1" applyFont="1" applyFill="1" applyBorder="1" applyAlignment="1">
      <alignment horizontal="justify" vertical="center" wrapText="1"/>
    </xf>
    <xf numFmtId="49" fontId="6" fillId="33" borderId="16" xfId="0" applyNumberFormat="1" applyFont="1" applyFill="1" applyBorder="1" applyAlignment="1">
      <alignment horizontal="justify" vertical="center" wrapText="1"/>
    </xf>
    <xf numFmtId="49" fontId="13" fillId="33" borderId="10" xfId="0" applyNumberFormat="1" applyFont="1" applyFill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justify" vertical="center" wrapText="1"/>
    </xf>
    <xf numFmtId="0" fontId="1" fillId="36" borderId="10" xfId="0" applyFont="1" applyFill="1" applyBorder="1" applyAlignment="1">
      <alignment horizontal="left" vertical="center" wrapText="1"/>
    </xf>
    <xf numFmtId="49" fontId="13" fillId="33" borderId="16" xfId="0" applyNumberFormat="1" applyFont="1" applyFill="1" applyBorder="1" applyAlignment="1">
      <alignment horizontal="justify" vertical="center" wrapText="1"/>
    </xf>
    <xf numFmtId="0" fontId="1" fillId="40" borderId="10" xfId="0" applyFont="1" applyFill="1" applyBorder="1" applyAlignment="1">
      <alignment horizontal="justify" vertical="center" wrapText="1"/>
    </xf>
    <xf numFmtId="49" fontId="6" fillId="34" borderId="18" xfId="0" applyNumberFormat="1" applyFont="1" applyFill="1" applyBorder="1" applyAlignment="1">
      <alignment horizontal="center" vertical="top" wrapText="1"/>
    </xf>
    <xf numFmtId="49" fontId="6" fillId="34" borderId="29" xfId="0" applyNumberFormat="1" applyFont="1" applyFill="1" applyBorder="1" applyAlignment="1">
      <alignment horizontal="center" vertical="top" wrapText="1"/>
    </xf>
    <xf numFmtId="169" fontId="9" fillId="39" borderId="17" xfId="0" applyNumberFormat="1" applyFont="1" applyFill="1" applyBorder="1" applyAlignment="1">
      <alignment vertical="center"/>
    </xf>
    <xf numFmtId="4" fontId="12" fillId="39" borderId="14" xfId="0" applyNumberFormat="1" applyFont="1" applyFill="1" applyBorder="1" applyAlignment="1">
      <alignment horizontal="right" vertical="center" wrapText="1"/>
    </xf>
    <xf numFmtId="4" fontId="12" fillId="39" borderId="10" xfId="0" applyNumberFormat="1" applyFont="1" applyFill="1" applyBorder="1" applyAlignment="1">
      <alignment vertical="center"/>
    </xf>
    <xf numFmtId="49" fontId="13" fillId="33" borderId="16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2" fillId="35" borderId="10" xfId="0" applyNumberFormat="1" applyFont="1" applyFill="1" applyBorder="1" applyAlignment="1">
      <alignment horizontal="center" vertical="center" wrapText="1"/>
    </xf>
    <xf numFmtId="49" fontId="12" fillId="39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15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3" fillId="39" borderId="14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justify" vertical="top" wrapText="1"/>
    </xf>
    <xf numFmtId="4" fontId="12" fillId="33" borderId="15" xfId="0" applyNumberFormat="1" applyFont="1" applyFill="1" applyBorder="1" applyAlignment="1">
      <alignment horizontal="right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justify" vertical="top" wrapText="1"/>
    </xf>
    <xf numFmtId="0" fontId="12" fillId="33" borderId="13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justify" vertical="top" wrapText="1"/>
    </xf>
    <xf numFmtId="4" fontId="12" fillId="33" borderId="14" xfId="0" applyNumberFormat="1" applyFont="1" applyFill="1" applyBorder="1" applyAlignment="1">
      <alignment horizontal="right" vertical="center" wrapText="1"/>
    </xf>
    <xf numFmtId="49" fontId="12" fillId="33" borderId="16" xfId="0" applyNumberFormat="1" applyFont="1" applyFill="1" applyBorder="1" applyAlignment="1">
      <alignment horizontal="center" vertical="top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2" fillId="33" borderId="16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justify" vertical="center" wrapText="1"/>
    </xf>
    <xf numFmtId="0" fontId="6" fillId="35" borderId="16" xfId="0" applyFont="1" applyFill="1" applyBorder="1" applyAlignment="1">
      <alignment horizontal="justify" vertical="center" wrapText="1"/>
    </xf>
    <xf numFmtId="0" fontId="12" fillId="35" borderId="10" xfId="0" applyFont="1" applyFill="1" applyBorder="1" applyAlignment="1">
      <alignment horizontal="justify" vertical="center" wrapText="1"/>
    </xf>
    <xf numFmtId="0" fontId="12" fillId="35" borderId="16" xfId="0" applyFont="1" applyFill="1" applyBorder="1" applyAlignment="1">
      <alignment horizontal="justify" vertical="center" wrapText="1"/>
    </xf>
    <xf numFmtId="4" fontId="9" fillId="35" borderId="14" xfId="0" applyNumberFormat="1" applyFont="1" applyFill="1" applyBorder="1" applyAlignment="1">
      <alignment horizontal="right" vertical="center" wrapText="1"/>
    </xf>
    <xf numFmtId="4" fontId="9" fillId="35" borderId="10" xfId="0" applyNumberFormat="1" applyFont="1" applyFill="1" applyBorder="1" applyAlignment="1">
      <alignment vertical="center"/>
    </xf>
    <xf numFmtId="49" fontId="1" fillId="35" borderId="16" xfId="0" applyNumberFormat="1" applyFont="1" applyFill="1" applyBorder="1" applyAlignment="1">
      <alignment horizontal="center" vertical="center" wrapText="1"/>
    </xf>
    <xf numFmtId="49" fontId="12" fillId="35" borderId="16" xfId="0" applyNumberFormat="1" applyFont="1" applyFill="1" applyBorder="1" applyAlignment="1">
      <alignment horizontal="center" vertical="center" wrapText="1"/>
    </xf>
    <xf numFmtId="49" fontId="13" fillId="33" borderId="16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justify" vertical="center" wrapText="1"/>
    </xf>
    <xf numFmtId="0" fontId="12" fillId="39" borderId="10" xfId="0" applyFont="1" applyFill="1" applyBorder="1" applyAlignment="1">
      <alignment horizontal="justify" vertical="center" wrapText="1"/>
    </xf>
    <xf numFmtId="0" fontId="12" fillId="39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left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4" fontId="12" fillId="39" borderId="14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justify" vertical="top" wrapText="1"/>
    </xf>
    <xf numFmtId="0" fontId="9" fillId="43" borderId="10" xfId="0" applyFont="1" applyFill="1" applyBorder="1" applyAlignment="1">
      <alignment horizontal="justify" vertical="top" wrapText="1"/>
    </xf>
    <xf numFmtId="4" fontId="9" fillId="43" borderId="14" xfId="0" applyNumberFormat="1" applyFont="1" applyFill="1" applyBorder="1" applyAlignment="1">
      <alignment horizontal="right" vertical="center" wrapText="1"/>
    </xf>
    <xf numFmtId="169" fontId="9" fillId="43" borderId="17" xfId="0" applyNumberFormat="1" applyFont="1" applyFill="1" applyBorder="1" applyAlignment="1">
      <alignment vertical="center"/>
    </xf>
    <xf numFmtId="0" fontId="16" fillId="39" borderId="10" xfId="0" applyFont="1" applyFill="1" applyBorder="1" applyAlignment="1">
      <alignment horizontal="center" vertical="top" wrapText="1"/>
    </xf>
    <xf numFmtId="0" fontId="12" fillId="39" borderId="12" xfId="0" applyFont="1" applyFill="1" applyBorder="1" applyAlignment="1">
      <alignment horizontal="justify" vertical="top" wrapText="1"/>
    </xf>
    <xf numFmtId="0" fontId="12" fillId="39" borderId="10" xfId="0" applyFont="1" applyFill="1" applyBorder="1" applyAlignment="1">
      <alignment horizontal="left" vertical="top" wrapText="1"/>
    </xf>
    <xf numFmtId="169" fontId="9" fillId="40" borderId="20" xfId="0" applyNumberFormat="1" applyFont="1" applyFill="1" applyBorder="1" applyAlignment="1">
      <alignment vertical="center"/>
    </xf>
    <xf numFmtId="0" fontId="14" fillId="0" borderId="3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6" fillId="34" borderId="29" xfId="0" applyFont="1" applyFill="1" applyBorder="1" applyAlignment="1">
      <alignment horizontal="center" vertical="top" wrapText="1"/>
    </xf>
    <xf numFmtId="0" fontId="6" fillId="34" borderId="21" xfId="0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9" fillId="43" borderId="36" xfId="0" applyFont="1" applyFill="1" applyBorder="1" applyAlignment="1">
      <alignment horizontal="center" vertical="top" wrapText="1"/>
    </xf>
    <xf numFmtId="0" fontId="9" fillId="43" borderId="12" xfId="0" applyFont="1" applyFill="1" applyBorder="1" applyAlignment="1">
      <alignment horizontal="center" vertical="top" wrapText="1"/>
    </xf>
    <xf numFmtId="0" fontId="14" fillId="0" borderId="36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40" borderId="14" xfId="0" applyFont="1" applyFill="1" applyBorder="1" applyAlignment="1">
      <alignment horizontal="center" vertical="top" wrapText="1"/>
    </xf>
    <xf numFmtId="0" fontId="1" fillId="40" borderId="36" xfId="0" applyFont="1" applyFill="1" applyBorder="1" applyAlignment="1">
      <alignment horizontal="center" vertical="top" wrapText="1"/>
    </xf>
    <xf numFmtId="0" fontId="1" fillId="4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1" fillId="36" borderId="35" xfId="0" applyFont="1" applyFill="1" applyBorder="1" applyAlignment="1">
      <alignment horizontal="center" vertical="center" wrapText="1"/>
    </xf>
    <xf numFmtId="0" fontId="1" fillId="36" borderId="36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38" borderId="35" xfId="0" applyFont="1" applyFill="1" applyBorder="1" applyAlignment="1">
      <alignment horizontal="center" vertical="top" wrapText="1"/>
    </xf>
    <xf numFmtId="0" fontId="1" fillId="38" borderId="36" xfId="0" applyFont="1" applyFill="1" applyBorder="1" applyAlignment="1">
      <alignment horizontal="center" vertical="top" wrapText="1"/>
    </xf>
    <xf numFmtId="0" fontId="1" fillId="38" borderId="12" xfId="0" applyFont="1" applyFill="1" applyBorder="1" applyAlignment="1">
      <alignment horizontal="center" vertical="top" wrapText="1"/>
    </xf>
    <xf numFmtId="0" fontId="6" fillId="34" borderId="21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12" fillId="34" borderId="21" xfId="0" applyFont="1" applyFill="1" applyBorder="1" applyAlignment="1">
      <alignment horizontal="center" vertical="top" wrapText="1"/>
    </xf>
    <xf numFmtId="0" fontId="12" fillId="34" borderId="11" xfId="0" applyFont="1" applyFill="1" applyBorder="1" applyAlignment="1">
      <alignment horizontal="center" vertical="top" wrapText="1"/>
    </xf>
    <xf numFmtId="0" fontId="6" fillId="34" borderId="35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49" fontId="1" fillId="34" borderId="37" xfId="0" applyNumberFormat="1" applyFont="1" applyFill="1" applyBorder="1" applyAlignment="1">
      <alignment horizontal="center" vertical="center" wrapText="1"/>
    </xf>
    <xf numFmtId="49" fontId="1" fillId="34" borderId="13" xfId="0" applyNumberFormat="1" applyFont="1" applyFill="1" applyBorder="1" applyAlignment="1">
      <alignment horizontal="center" vertical="center" wrapText="1"/>
    </xf>
    <xf numFmtId="49" fontId="1" fillId="34" borderId="18" xfId="0" applyNumberFormat="1" applyFont="1" applyFill="1" applyBorder="1" applyAlignment="1">
      <alignment horizontal="center" vertical="center" wrapText="1"/>
    </xf>
    <xf numFmtId="49" fontId="1" fillId="34" borderId="29" xfId="0" applyNumberFormat="1" applyFont="1" applyFill="1" applyBorder="1" applyAlignment="1">
      <alignment horizontal="center" vertical="center" wrapText="1"/>
    </xf>
    <xf numFmtId="49" fontId="1" fillId="34" borderId="37" xfId="0" applyNumberFormat="1" applyFont="1" applyFill="1" applyBorder="1" applyAlignment="1">
      <alignment horizontal="center" vertical="top" wrapText="1"/>
    </xf>
    <xf numFmtId="49" fontId="1" fillId="34" borderId="13" xfId="0" applyNumberFormat="1" applyFont="1" applyFill="1" applyBorder="1" applyAlignment="1">
      <alignment horizontal="center" vertical="top" wrapText="1"/>
    </xf>
    <xf numFmtId="49" fontId="1" fillId="34" borderId="21" xfId="0" applyNumberFormat="1" applyFont="1" applyFill="1" applyBorder="1" applyAlignment="1">
      <alignment horizontal="center" vertical="top" wrapText="1"/>
    </xf>
    <xf numFmtId="49" fontId="1" fillId="34" borderId="11" xfId="0" applyNumberFormat="1" applyFont="1" applyFill="1" applyBorder="1" applyAlignment="1">
      <alignment horizontal="center" vertical="top" wrapText="1"/>
    </xf>
    <xf numFmtId="0" fontId="9" fillId="40" borderId="35" xfId="0" applyFont="1" applyFill="1" applyBorder="1" applyAlignment="1">
      <alignment horizontal="center" vertical="top" wrapText="1"/>
    </xf>
    <xf numFmtId="0" fontId="9" fillId="40" borderId="36" xfId="0" applyFont="1" applyFill="1" applyBorder="1" applyAlignment="1">
      <alignment horizontal="center" vertical="top" wrapText="1"/>
    </xf>
    <xf numFmtId="0" fontId="9" fillId="40" borderId="12" xfId="0" applyFont="1" applyFill="1" applyBorder="1" applyAlignment="1">
      <alignment horizontal="center" vertical="top" wrapText="1"/>
    </xf>
    <xf numFmtId="49" fontId="6" fillId="0" borderId="37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6" fillId="0" borderId="18" xfId="0" applyNumberFormat="1" applyFont="1" applyFill="1" applyBorder="1" applyAlignment="1">
      <alignment horizontal="center" vertical="top" wrapText="1"/>
    </xf>
    <xf numFmtId="49" fontId="6" fillId="0" borderId="29" xfId="0" applyNumberFormat="1" applyFont="1" applyFill="1" applyBorder="1" applyAlignment="1">
      <alignment horizontal="center" vertical="top" wrapText="1"/>
    </xf>
    <xf numFmtId="49" fontId="6" fillId="34" borderId="37" xfId="0" applyNumberFormat="1" applyFont="1" applyFill="1" applyBorder="1" applyAlignment="1">
      <alignment horizontal="center" vertical="top" wrapText="1"/>
    </xf>
    <xf numFmtId="49" fontId="6" fillId="34" borderId="13" xfId="0" applyNumberFormat="1" applyFont="1" applyFill="1" applyBorder="1" applyAlignment="1">
      <alignment horizontal="center" vertical="top" wrapText="1"/>
    </xf>
    <xf numFmtId="49" fontId="6" fillId="34" borderId="18" xfId="0" applyNumberFormat="1" applyFont="1" applyFill="1" applyBorder="1" applyAlignment="1">
      <alignment horizontal="center" vertical="top" wrapText="1"/>
    </xf>
    <xf numFmtId="49" fontId="6" fillId="34" borderId="29" xfId="0" applyNumberFormat="1" applyFont="1" applyFill="1" applyBorder="1" applyAlignment="1">
      <alignment horizontal="center" vertical="top" wrapText="1"/>
    </xf>
    <xf numFmtId="0" fontId="14" fillId="0" borderId="35" xfId="0" applyFont="1" applyBorder="1" applyAlignment="1">
      <alignment horizontal="center" vertical="top" wrapText="1"/>
    </xf>
    <xf numFmtId="49" fontId="6" fillId="34" borderId="35" xfId="0" applyNumberFormat="1" applyFont="1" applyFill="1" applyBorder="1" applyAlignment="1">
      <alignment horizontal="center" vertical="top" wrapText="1"/>
    </xf>
    <xf numFmtId="49" fontId="6" fillId="34" borderId="12" xfId="0" applyNumberFormat="1" applyFont="1" applyFill="1" applyBorder="1" applyAlignment="1">
      <alignment horizontal="center" vertical="top" wrapText="1"/>
    </xf>
    <xf numFmtId="49" fontId="1" fillId="36" borderId="35" xfId="0" applyNumberFormat="1" applyFont="1" applyFill="1" applyBorder="1" applyAlignment="1">
      <alignment horizontal="center" vertical="top" wrapText="1"/>
    </xf>
    <xf numFmtId="49" fontId="1" fillId="36" borderId="36" xfId="0" applyNumberFormat="1" applyFont="1" applyFill="1" applyBorder="1" applyAlignment="1">
      <alignment horizontal="center" vertical="top" wrapText="1"/>
    </xf>
    <xf numFmtId="49" fontId="1" fillId="36" borderId="12" xfId="0" applyNumberFormat="1" applyFont="1" applyFill="1" applyBorder="1" applyAlignment="1">
      <alignment horizontal="center" vertical="top" wrapText="1"/>
    </xf>
    <xf numFmtId="49" fontId="6" fillId="34" borderId="21" xfId="0" applyNumberFormat="1" applyFont="1" applyFill="1" applyBorder="1" applyAlignment="1">
      <alignment horizontal="center" vertical="top" wrapText="1"/>
    </xf>
    <xf numFmtId="49" fontId="6" fillId="34" borderId="11" xfId="0" applyNumberFormat="1" applyFont="1" applyFill="1" applyBorder="1" applyAlignment="1">
      <alignment horizontal="center" vertical="top" wrapText="1"/>
    </xf>
    <xf numFmtId="0" fontId="11" fillId="41" borderId="16" xfId="0" applyFont="1" applyFill="1" applyBorder="1" applyAlignment="1">
      <alignment horizontal="center" vertical="center" wrapText="1"/>
    </xf>
    <xf numFmtId="0" fontId="11" fillId="41" borderId="10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3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49" fontId="2" fillId="34" borderId="37" xfId="0" applyNumberFormat="1" applyFont="1" applyFill="1" applyBorder="1" applyAlignment="1">
      <alignment horizontal="center" vertical="top" wrapText="1"/>
    </xf>
    <xf numFmtId="49" fontId="2" fillId="34" borderId="13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34" borderId="37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 horizontal="center" vertical="top" wrapText="1"/>
    </xf>
    <xf numFmtId="0" fontId="6" fillId="34" borderId="29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49" fontId="1" fillId="36" borderId="35" xfId="0" applyNumberFormat="1" applyFont="1" applyFill="1" applyBorder="1" applyAlignment="1">
      <alignment horizontal="center" vertical="center" wrapText="1"/>
    </xf>
    <xf numFmtId="49" fontId="1" fillId="36" borderId="36" xfId="0" applyNumberFormat="1" applyFont="1" applyFill="1" applyBorder="1" applyAlignment="1">
      <alignment horizontal="center" vertical="center" wrapText="1"/>
    </xf>
    <xf numFmtId="49" fontId="1" fillId="36" borderId="12" xfId="0" applyNumberFormat="1" applyFont="1" applyFill="1" applyBorder="1" applyAlignment="1">
      <alignment horizontal="center" vertical="center" wrapText="1"/>
    </xf>
    <xf numFmtId="0" fontId="1" fillId="40" borderId="35" xfId="0" applyFont="1" applyFill="1" applyBorder="1" applyAlignment="1">
      <alignment horizontal="center" vertical="center"/>
    </xf>
    <xf numFmtId="0" fontId="1" fillId="40" borderId="12" xfId="0" applyFont="1" applyFill="1" applyBorder="1" applyAlignment="1">
      <alignment horizontal="center" vertical="center"/>
    </xf>
    <xf numFmtId="0" fontId="1" fillId="37" borderId="35" xfId="0" applyFont="1" applyFill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9" fillId="36" borderId="35" xfId="0" applyNumberFormat="1" applyFont="1" applyFill="1" applyBorder="1" applyAlignment="1">
      <alignment horizontal="center" vertical="center" wrapText="1"/>
    </xf>
    <xf numFmtId="49" fontId="9" fillId="36" borderId="36" xfId="0" applyNumberFormat="1" applyFont="1" applyFill="1" applyBorder="1" applyAlignment="1">
      <alignment horizontal="center" vertical="center" wrapText="1"/>
    </xf>
    <xf numFmtId="49" fontId="9" fillId="36" borderId="12" xfId="0" applyNumberFormat="1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49" fontId="6" fillId="0" borderId="37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8" xfId="0" applyNumberFormat="1" applyFont="1" applyBorder="1" applyAlignment="1">
      <alignment horizontal="center" vertical="top" wrapText="1"/>
    </xf>
    <xf numFmtId="49" fontId="6" fillId="0" borderId="29" xfId="0" applyNumberFormat="1" applyFont="1" applyBorder="1" applyAlignment="1">
      <alignment horizontal="center" vertical="top" wrapText="1"/>
    </xf>
    <xf numFmtId="49" fontId="6" fillId="0" borderId="21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1" fillId="40" borderId="14" xfId="0" applyFont="1" applyFill="1" applyBorder="1" applyAlignment="1">
      <alignment horizontal="center" vertical="center" wrapText="1"/>
    </xf>
    <xf numFmtId="0" fontId="1" fillId="40" borderId="36" xfId="0" applyFont="1" applyFill="1" applyBorder="1" applyAlignment="1">
      <alignment horizontal="center" vertical="center" wrapText="1"/>
    </xf>
    <xf numFmtId="0" fontId="1" fillId="40" borderId="1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center" vertical="top" wrapText="1"/>
    </xf>
    <xf numFmtId="49" fontId="1" fillId="37" borderId="35" xfId="0" applyNumberFormat="1" applyFont="1" applyFill="1" applyBorder="1" applyAlignment="1">
      <alignment horizontal="center" vertical="top" wrapText="1"/>
    </xf>
    <xf numFmtId="49" fontId="1" fillId="37" borderId="36" xfId="0" applyNumberFormat="1" applyFont="1" applyFill="1" applyBorder="1" applyAlignment="1">
      <alignment horizontal="center" vertical="top" wrapText="1"/>
    </xf>
    <xf numFmtId="49" fontId="1" fillId="37" borderId="12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35" xfId="0" applyNumberFormat="1" applyFont="1" applyBorder="1" applyAlignment="1">
      <alignment horizontal="center" vertical="top" wrapText="1"/>
    </xf>
    <xf numFmtId="49" fontId="1" fillId="34" borderId="18" xfId="0" applyNumberFormat="1" applyFont="1" applyFill="1" applyBorder="1" applyAlignment="1">
      <alignment horizontal="center" vertical="top" wrapText="1"/>
    </xf>
    <xf numFmtId="49" fontId="1" fillId="34" borderId="29" xfId="0" applyNumberFormat="1" applyFont="1" applyFill="1" applyBorder="1" applyAlignment="1">
      <alignment horizontal="center" vertical="top" wrapText="1"/>
    </xf>
    <xf numFmtId="49" fontId="1" fillId="34" borderId="35" xfId="0" applyNumberFormat="1" applyFont="1" applyFill="1" applyBorder="1" applyAlignment="1">
      <alignment horizontal="center" vertical="top" wrapText="1"/>
    </xf>
    <xf numFmtId="49" fontId="1" fillId="34" borderId="12" xfId="0" applyNumberFormat="1" applyFont="1" applyFill="1" applyBorder="1" applyAlignment="1">
      <alignment horizontal="center" vertical="top" wrapText="1"/>
    </xf>
    <xf numFmtId="49" fontId="6" fillId="0" borderId="35" xfId="0" applyNumberFormat="1" applyFont="1" applyBorder="1" applyAlignment="1">
      <alignment horizontal="center" vertical="center" wrapText="1"/>
    </xf>
    <xf numFmtId="49" fontId="12" fillId="39" borderId="12" xfId="0" applyNumberFormat="1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top" wrapText="1"/>
    </xf>
    <xf numFmtId="0" fontId="12" fillId="39" borderId="21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13" fillId="39" borderId="36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9" fillId="42" borderId="10" xfId="0" applyFont="1" applyFill="1" applyBorder="1" applyAlignment="1">
      <alignment horizontal="center" vertical="center" wrapText="1"/>
    </xf>
    <xf numFmtId="0" fontId="1" fillId="40" borderId="12" xfId="0" applyFont="1" applyFill="1" applyBorder="1" applyAlignment="1">
      <alignment vertical="top" wrapText="1"/>
    </xf>
    <xf numFmtId="0" fontId="1" fillId="0" borderId="3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9" fontId="1" fillId="40" borderId="36" xfId="0" applyNumberFormat="1" applyFont="1" applyFill="1" applyBorder="1" applyAlignment="1">
      <alignment horizontal="center" vertical="top" wrapText="1"/>
    </xf>
    <xf numFmtId="49" fontId="1" fillId="40" borderId="12" xfId="0" applyNumberFormat="1" applyFont="1" applyFill="1" applyBorder="1" applyAlignment="1">
      <alignment horizontal="center" vertical="top" wrapText="1"/>
    </xf>
    <xf numFmtId="0" fontId="13" fillId="39" borderId="12" xfId="0" applyFont="1" applyFill="1" applyBorder="1" applyAlignment="1">
      <alignment horizontal="left" vertical="top" wrapText="1"/>
    </xf>
    <xf numFmtId="4" fontId="2" fillId="0" borderId="14" xfId="0" applyNumberFormat="1" applyFont="1" applyFill="1" applyBorder="1" applyAlignment="1">
      <alignment horizontal="right" vertical="center" wrapText="1"/>
    </xf>
    <xf numFmtId="49" fontId="2" fillId="34" borderId="21" xfId="0" applyNumberFormat="1" applyFont="1" applyFill="1" applyBorder="1" applyAlignment="1">
      <alignment horizontal="center" vertical="top" wrapText="1"/>
    </xf>
    <xf numFmtId="49" fontId="2" fillId="34" borderId="11" xfId="0" applyNumberFormat="1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49" fontId="6" fillId="0" borderId="39" xfId="0" applyNumberFormat="1" applyFont="1" applyBorder="1" applyAlignment="1">
      <alignment horizontal="center" vertical="top" wrapText="1"/>
    </xf>
    <xf numFmtId="49" fontId="6" fillId="0" borderId="28" xfId="0" applyNumberFormat="1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3"/>
  <sheetViews>
    <sheetView tabSelected="1" view="pageBreakPreview" zoomScale="60" workbookViewId="0" topLeftCell="A76">
      <selection activeCell="A42" sqref="A42:B43"/>
    </sheetView>
  </sheetViews>
  <sheetFormatPr defaultColWidth="9.00390625" defaultRowHeight="12.75"/>
  <cols>
    <col min="1" max="1" width="7.375" style="0" customWidth="1"/>
    <col min="2" max="2" width="9.50390625" style="0" bestFit="1" customWidth="1"/>
    <col min="3" max="3" width="8.375" style="0" customWidth="1"/>
    <col min="4" max="4" width="46.125" style="0" customWidth="1"/>
    <col min="5" max="5" width="15.875" style="0" customWidth="1"/>
    <col min="6" max="6" width="14.375" style="0" customWidth="1"/>
    <col min="7" max="7" width="9.25390625" style="0" customWidth="1"/>
  </cols>
  <sheetData>
    <row r="1" spans="1:7" ht="36" customHeight="1">
      <c r="A1" s="1"/>
      <c r="B1" s="1"/>
      <c r="D1" s="9"/>
      <c r="E1" s="11"/>
      <c r="F1" s="22"/>
      <c r="G1" s="22"/>
    </row>
    <row r="2" spans="1:6" ht="15">
      <c r="A2" s="1"/>
      <c r="B2" s="1"/>
      <c r="C2" s="23"/>
      <c r="D2" s="7"/>
      <c r="E2" s="7"/>
      <c r="F2" s="22"/>
    </row>
    <row r="3" spans="1:7" ht="15">
      <c r="A3" s="251" t="s">
        <v>181</v>
      </c>
      <c r="B3" s="251"/>
      <c r="C3" s="251"/>
      <c r="D3" s="251"/>
      <c r="E3" s="251"/>
      <c r="F3" s="251"/>
      <c r="G3" s="251"/>
    </row>
    <row r="4" spans="1:4" ht="15">
      <c r="A4" s="2"/>
      <c r="B4" s="2"/>
      <c r="D4" s="3"/>
    </row>
    <row r="5" spans="1:2" ht="15.75" thickBot="1">
      <c r="A5" s="2"/>
      <c r="B5" s="2"/>
    </row>
    <row r="6" spans="1:7" ht="34.5">
      <c r="A6" s="216" t="s">
        <v>53</v>
      </c>
      <c r="B6" s="217" t="s">
        <v>52</v>
      </c>
      <c r="C6" s="217" t="s">
        <v>0</v>
      </c>
      <c r="D6" s="217" t="s">
        <v>1</v>
      </c>
      <c r="E6" s="218" t="s">
        <v>168</v>
      </c>
      <c r="F6" s="219" t="s">
        <v>103</v>
      </c>
      <c r="G6" s="220" t="s">
        <v>104</v>
      </c>
    </row>
    <row r="7" spans="1:7" ht="15.75" customHeight="1">
      <c r="A7" s="311" t="s">
        <v>34</v>
      </c>
      <c r="B7" s="312"/>
      <c r="C7" s="313"/>
      <c r="D7" s="148" t="s">
        <v>35</v>
      </c>
      <c r="E7" s="42">
        <f>SUM(E8)</f>
        <v>389504</v>
      </c>
      <c r="F7" s="43">
        <f>SUM(F8)</f>
        <v>389735.53</v>
      </c>
      <c r="G7" s="108">
        <f>+F7/E7*100</f>
        <v>100.05944226503452</v>
      </c>
    </row>
    <row r="8" spans="1:7" ht="19.5" customHeight="1">
      <c r="A8" s="156"/>
      <c r="B8" s="151" t="s">
        <v>48</v>
      </c>
      <c r="C8" s="157"/>
      <c r="D8" s="158" t="s">
        <v>49</v>
      </c>
      <c r="E8" s="44">
        <f>SUM(E9:E10)</f>
        <v>389504</v>
      </c>
      <c r="F8" s="44">
        <f>SUM(F9:F10)</f>
        <v>389735.53</v>
      </c>
      <c r="G8" s="85">
        <f>F8/E8*100</f>
        <v>100.05944226503452</v>
      </c>
    </row>
    <row r="9" spans="1:7" ht="79.5" customHeight="1">
      <c r="A9" s="324"/>
      <c r="B9" s="325"/>
      <c r="C9" s="171" t="s">
        <v>2</v>
      </c>
      <c r="D9" s="4" t="s">
        <v>66</v>
      </c>
      <c r="E9" s="46">
        <v>1500</v>
      </c>
      <c r="F9" s="53">
        <v>1731.53</v>
      </c>
      <c r="G9" s="91">
        <f>F9/E9*100</f>
        <v>115.43533333333333</v>
      </c>
    </row>
    <row r="10" spans="1:7" ht="42" customHeight="1">
      <c r="A10" s="326"/>
      <c r="B10" s="327"/>
      <c r="C10" s="171" t="s">
        <v>67</v>
      </c>
      <c r="D10" s="4" t="s">
        <v>105</v>
      </c>
      <c r="E10" s="46">
        <v>388004</v>
      </c>
      <c r="F10" s="53">
        <v>388004</v>
      </c>
      <c r="G10" s="91">
        <f>F10/E10*100</f>
        <v>100</v>
      </c>
    </row>
    <row r="11" spans="1:7" ht="46.5" customHeight="1">
      <c r="A11" s="311" t="s">
        <v>54</v>
      </c>
      <c r="B11" s="312"/>
      <c r="C11" s="313"/>
      <c r="D11" s="159" t="s">
        <v>55</v>
      </c>
      <c r="E11" s="48">
        <f>SUM(E12,E21,E24,)</f>
        <v>494100</v>
      </c>
      <c r="F11" s="48">
        <f>SUM(F12,F21,F24,)</f>
        <v>487833.69999999995</v>
      </c>
      <c r="G11" s="80">
        <f aca="true" t="shared" si="0" ref="G11:G109">F11/E11*100</f>
        <v>98.73177494434324</v>
      </c>
    </row>
    <row r="12" spans="1:7" ht="15" customHeight="1">
      <c r="A12" s="156"/>
      <c r="B12" s="151" t="s">
        <v>56</v>
      </c>
      <c r="C12" s="157"/>
      <c r="D12" s="158" t="s">
        <v>57</v>
      </c>
      <c r="E12" s="44">
        <f>SUM(E19:E20)</f>
        <v>51100</v>
      </c>
      <c r="F12" s="44">
        <f>SUM(F19:F20)</f>
        <v>54183.979999999996</v>
      </c>
      <c r="G12" s="78">
        <f t="shared" si="0"/>
        <v>106.03518590998043</v>
      </c>
    </row>
    <row r="13" spans="1:7" ht="0.75" customHeight="1" hidden="1">
      <c r="A13" s="81"/>
      <c r="B13" s="5"/>
      <c r="C13" s="5"/>
      <c r="D13" s="6"/>
      <c r="E13" s="49"/>
      <c r="F13" s="47"/>
      <c r="G13" s="82" t="e">
        <f t="shared" si="0"/>
        <v>#DIV/0!</v>
      </c>
    </row>
    <row r="14" spans="1:7" ht="0.75" customHeight="1" hidden="1">
      <c r="A14" s="81"/>
      <c r="B14" s="138"/>
      <c r="C14" s="5"/>
      <c r="D14" s="6"/>
      <c r="E14" s="49"/>
      <c r="F14" s="47"/>
      <c r="G14" s="82"/>
    </row>
    <row r="15" spans="1:7" ht="0.75" customHeight="1" hidden="1">
      <c r="A15" s="81"/>
      <c r="B15" s="138"/>
      <c r="C15" s="5"/>
      <c r="D15" s="6"/>
      <c r="E15" s="49"/>
      <c r="F15" s="47"/>
      <c r="G15" s="82"/>
    </row>
    <row r="16" spans="1:7" ht="0.75" customHeight="1" hidden="1">
      <c r="A16" s="81"/>
      <c r="B16" s="138"/>
      <c r="C16" s="5"/>
      <c r="D16" s="6"/>
      <c r="E16" s="49"/>
      <c r="F16" s="47"/>
      <c r="G16" s="82"/>
    </row>
    <row r="17" spans="1:7" ht="0.75" customHeight="1">
      <c r="A17" s="81"/>
      <c r="B17" s="138"/>
      <c r="C17" s="5"/>
      <c r="D17" s="6"/>
      <c r="E17" s="49"/>
      <c r="F17" s="47"/>
      <c r="G17" s="82"/>
    </row>
    <row r="18" spans="1:7" ht="0.75" customHeight="1">
      <c r="A18" s="81"/>
      <c r="B18" s="138"/>
      <c r="C18" s="5"/>
      <c r="D18" s="6"/>
      <c r="E18" s="49"/>
      <c r="F18" s="47"/>
      <c r="G18" s="82"/>
    </row>
    <row r="19" spans="1:7" ht="17.25" customHeight="1">
      <c r="A19" s="324"/>
      <c r="B19" s="325"/>
      <c r="C19" s="171" t="s">
        <v>3</v>
      </c>
      <c r="D19" s="4" t="s">
        <v>39</v>
      </c>
      <c r="E19" s="140">
        <v>50000</v>
      </c>
      <c r="F19" s="53">
        <v>52951.24</v>
      </c>
      <c r="G19" s="79">
        <f t="shared" si="0"/>
        <v>105.90248</v>
      </c>
    </row>
    <row r="20" spans="1:7" ht="17.25" customHeight="1">
      <c r="A20" s="328"/>
      <c r="B20" s="329"/>
      <c r="C20" s="171" t="s">
        <v>6</v>
      </c>
      <c r="D20" s="4" t="s">
        <v>147</v>
      </c>
      <c r="E20" s="46">
        <v>1100</v>
      </c>
      <c r="F20" s="53">
        <v>1232.74</v>
      </c>
      <c r="G20" s="79">
        <f t="shared" si="0"/>
        <v>112.06727272727272</v>
      </c>
    </row>
    <row r="21" spans="1:7" ht="15.75">
      <c r="A21" s="83"/>
      <c r="B21" s="18" t="s">
        <v>58</v>
      </c>
      <c r="C21" s="13"/>
      <c r="D21" s="14" t="s">
        <v>59</v>
      </c>
      <c r="E21" s="139">
        <f>SUM(E22:E23)</f>
        <v>422000</v>
      </c>
      <c r="F21" s="139">
        <f>SUM(F22:F23)</f>
        <v>418361.68</v>
      </c>
      <c r="G21" s="78">
        <f t="shared" si="0"/>
        <v>99.13783886255924</v>
      </c>
    </row>
    <row r="22" spans="1:7" ht="13.5">
      <c r="A22" s="278"/>
      <c r="B22" s="279"/>
      <c r="C22" s="172" t="s">
        <v>3</v>
      </c>
      <c r="D22" s="12" t="s">
        <v>39</v>
      </c>
      <c r="E22" s="51">
        <v>420000</v>
      </c>
      <c r="F22" s="53">
        <v>417308.74</v>
      </c>
      <c r="G22" s="79">
        <f t="shared" si="0"/>
        <v>99.35922380952381</v>
      </c>
    </row>
    <row r="23" spans="1:7" ht="13.5">
      <c r="A23" s="288"/>
      <c r="B23" s="289"/>
      <c r="C23" s="172" t="s">
        <v>6</v>
      </c>
      <c r="D23" s="12" t="s">
        <v>147</v>
      </c>
      <c r="E23" s="51">
        <v>2000</v>
      </c>
      <c r="F23" s="53">
        <v>1052.94</v>
      </c>
      <c r="G23" s="79">
        <f t="shared" si="0"/>
        <v>52.647</v>
      </c>
    </row>
    <row r="24" spans="1:7" ht="15.75">
      <c r="A24" s="84"/>
      <c r="B24" s="71" t="s">
        <v>129</v>
      </c>
      <c r="C24" s="147"/>
      <c r="D24" s="72" t="s">
        <v>130</v>
      </c>
      <c r="E24" s="73">
        <f>SUM(E25:E26)</f>
        <v>21000</v>
      </c>
      <c r="F24" s="73">
        <f>SUM(F25:F26)</f>
        <v>15288.04</v>
      </c>
      <c r="G24" s="85">
        <f t="shared" si="0"/>
        <v>72.80019047619048</v>
      </c>
    </row>
    <row r="25" spans="1:7" ht="13.5">
      <c r="A25" s="310"/>
      <c r="B25" s="310"/>
      <c r="C25" s="172" t="s">
        <v>3</v>
      </c>
      <c r="D25" s="12" t="s">
        <v>39</v>
      </c>
      <c r="E25" s="51">
        <v>20000</v>
      </c>
      <c r="F25" s="69">
        <v>15246.78</v>
      </c>
      <c r="G25" s="79">
        <f t="shared" si="0"/>
        <v>76.2339</v>
      </c>
    </row>
    <row r="26" spans="1:7" ht="13.5">
      <c r="A26" s="310"/>
      <c r="B26" s="310"/>
      <c r="C26" s="172" t="s">
        <v>6</v>
      </c>
      <c r="D26" s="12" t="s">
        <v>147</v>
      </c>
      <c r="E26" s="51">
        <v>1000</v>
      </c>
      <c r="F26" s="69">
        <v>41.26</v>
      </c>
      <c r="G26" s="79">
        <f t="shared" si="0"/>
        <v>4.1259999999999994</v>
      </c>
    </row>
    <row r="27" spans="1:7" ht="15">
      <c r="A27" s="311" t="s">
        <v>112</v>
      </c>
      <c r="B27" s="312"/>
      <c r="C27" s="313"/>
      <c r="D27" s="148" t="s">
        <v>117</v>
      </c>
      <c r="E27" s="63">
        <f>SUM(E28,)</f>
        <v>2000</v>
      </c>
      <c r="F27" s="63">
        <f>SUM(F28,)</f>
        <v>2576.76</v>
      </c>
      <c r="G27" s="86">
        <f t="shared" si="0"/>
        <v>128.83800000000002</v>
      </c>
    </row>
    <row r="28" spans="1:7" ht="15.75">
      <c r="A28" s="160"/>
      <c r="B28" s="151" t="s">
        <v>113</v>
      </c>
      <c r="C28" s="151"/>
      <c r="D28" s="158" t="s">
        <v>118</v>
      </c>
      <c r="E28" s="65">
        <f>SUM(E29:E29)</f>
        <v>2000</v>
      </c>
      <c r="F28" s="65">
        <f>SUM(F29:F29)</f>
        <v>2576.76</v>
      </c>
      <c r="G28" s="87">
        <f t="shared" si="0"/>
        <v>128.83800000000002</v>
      </c>
    </row>
    <row r="29" spans="1:7" ht="13.5">
      <c r="A29" s="278"/>
      <c r="B29" s="279"/>
      <c r="C29" s="172" t="s">
        <v>9</v>
      </c>
      <c r="D29" s="12" t="s">
        <v>69</v>
      </c>
      <c r="E29" s="64">
        <v>2000</v>
      </c>
      <c r="F29" s="56">
        <v>2576.76</v>
      </c>
      <c r="G29" s="79">
        <f t="shared" si="0"/>
        <v>128.83800000000002</v>
      </c>
    </row>
    <row r="30" spans="1:7" ht="15">
      <c r="A30" s="319">
        <v>700</v>
      </c>
      <c r="B30" s="320"/>
      <c r="C30" s="321"/>
      <c r="D30" s="148" t="s">
        <v>4</v>
      </c>
      <c r="E30" s="42">
        <f>SUM(E31:E31,)</f>
        <v>105070</v>
      </c>
      <c r="F30" s="54">
        <f>SUM(F31)</f>
        <v>93294.6</v>
      </c>
      <c r="G30" s="80">
        <f t="shared" si="0"/>
        <v>88.79280479680214</v>
      </c>
    </row>
    <row r="31" spans="1:7" ht="18" customHeight="1">
      <c r="A31" s="156"/>
      <c r="B31" s="200" t="s">
        <v>60</v>
      </c>
      <c r="C31" s="200"/>
      <c r="D31" s="215" t="s">
        <v>5</v>
      </c>
      <c r="E31" s="198">
        <f>SUM(E32:E36)</f>
        <v>105070</v>
      </c>
      <c r="F31" s="198">
        <f>SUM(F32:F36)</f>
        <v>93294.6</v>
      </c>
      <c r="G31" s="87">
        <f t="shared" si="0"/>
        <v>88.79280479680214</v>
      </c>
    </row>
    <row r="32" spans="1:7" ht="33.75" customHeight="1">
      <c r="A32" s="310"/>
      <c r="B32" s="310"/>
      <c r="C32" s="172" t="s">
        <v>152</v>
      </c>
      <c r="D32" s="12" t="s">
        <v>153</v>
      </c>
      <c r="E32" s="51">
        <v>3570</v>
      </c>
      <c r="F32" s="53">
        <v>1256.37</v>
      </c>
      <c r="G32" s="79">
        <f t="shared" si="0"/>
        <v>35.19243697478991</v>
      </c>
    </row>
    <row r="33" spans="1:7" ht="33.75" customHeight="1">
      <c r="A33" s="310"/>
      <c r="B33" s="310"/>
      <c r="C33" s="172" t="s">
        <v>154</v>
      </c>
      <c r="D33" s="221" t="s">
        <v>155</v>
      </c>
      <c r="E33" s="51"/>
      <c r="F33" s="53">
        <v>11.6</v>
      </c>
      <c r="G33" s="79"/>
    </row>
    <row r="34" spans="1:7" ht="71.25" customHeight="1">
      <c r="A34" s="310"/>
      <c r="B34" s="310"/>
      <c r="C34" s="172" t="s">
        <v>2</v>
      </c>
      <c r="D34" s="12" t="s">
        <v>66</v>
      </c>
      <c r="E34" s="51">
        <v>90000</v>
      </c>
      <c r="F34" s="53">
        <v>83064.23</v>
      </c>
      <c r="G34" s="79">
        <f t="shared" si="0"/>
        <v>92.29358888888889</v>
      </c>
    </row>
    <row r="35" spans="1:7" ht="20.25" customHeight="1">
      <c r="A35" s="310"/>
      <c r="B35" s="310"/>
      <c r="C35" s="172" t="s">
        <v>3</v>
      </c>
      <c r="D35" s="12" t="s">
        <v>39</v>
      </c>
      <c r="E35" s="51">
        <v>11000</v>
      </c>
      <c r="F35" s="53">
        <v>8322.58</v>
      </c>
      <c r="G35" s="79">
        <f t="shared" si="0"/>
        <v>75.65981818181818</v>
      </c>
    </row>
    <row r="36" spans="1:7" ht="21.75" customHeight="1">
      <c r="A36" s="310"/>
      <c r="B36" s="310"/>
      <c r="C36" s="172" t="s">
        <v>6</v>
      </c>
      <c r="D36" s="12" t="s">
        <v>147</v>
      </c>
      <c r="E36" s="51">
        <v>500</v>
      </c>
      <c r="F36" s="53">
        <v>639.82</v>
      </c>
      <c r="G36" s="79">
        <f t="shared" si="0"/>
        <v>127.96400000000001</v>
      </c>
    </row>
    <row r="37" spans="1:7" ht="21.75" customHeight="1">
      <c r="A37" s="314">
        <v>710</v>
      </c>
      <c r="B37" s="315"/>
      <c r="C37" s="153"/>
      <c r="D37" s="161" t="s">
        <v>131</v>
      </c>
      <c r="E37" s="74">
        <f>SUM(E38)</f>
        <v>22000</v>
      </c>
      <c r="F37" s="74">
        <f>SUM(F38)</f>
        <v>24228</v>
      </c>
      <c r="G37" s="89">
        <f t="shared" si="0"/>
        <v>110.12727272727273</v>
      </c>
    </row>
    <row r="38" spans="1:7" ht="15" customHeight="1">
      <c r="A38" s="214"/>
      <c r="B38" s="179" t="s">
        <v>140</v>
      </c>
      <c r="C38" s="179"/>
      <c r="D38" s="213" t="s">
        <v>49</v>
      </c>
      <c r="E38" s="165">
        <f>SUM(E39:E39)</f>
        <v>22000</v>
      </c>
      <c r="F38" s="165">
        <f>SUM(F39:F39)</f>
        <v>24228</v>
      </c>
      <c r="G38" s="164">
        <f t="shared" si="0"/>
        <v>110.12727272727273</v>
      </c>
    </row>
    <row r="39" spans="1:7" ht="20.25" customHeight="1">
      <c r="A39" s="322"/>
      <c r="B39" s="323"/>
      <c r="C39" s="172" t="s">
        <v>3</v>
      </c>
      <c r="D39" s="12" t="s">
        <v>39</v>
      </c>
      <c r="E39" s="51">
        <v>22000</v>
      </c>
      <c r="F39" s="69">
        <v>24228</v>
      </c>
      <c r="G39" s="79">
        <f t="shared" si="0"/>
        <v>110.12727272727273</v>
      </c>
    </row>
    <row r="40" spans="1:7" ht="15">
      <c r="A40" s="311">
        <v>750</v>
      </c>
      <c r="B40" s="313"/>
      <c r="C40" s="155"/>
      <c r="D40" s="148" t="s">
        <v>7</v>
      </c>
      <c r="E40" s="42">
        <f>SUM(E48,E46,E44,E41,)</f>
        <v>87078</v>
      </c>
      <c r="F40" s="42">
        <f>SUM(F48,F46,F44,F41,)</f>
        <v>85062.1</v>
      </c>
      <c r="G40" s="80">
        <f t="shared" si="0"/>
        <v>97.68494912607089</v>
      </c>
    </row>
    <row r="41" spans="1:9" ht="14.25">
      <c r="A41" s="156"/>
      <c r="B41" s="200" t="s">
        <v>61</v>
      </c>
      <c r="C41" s="212"/>
      <c r="D41" s="203" t="s">
        <v>8</v>
      </c>
      <c r="E41" s="198">
        <f>SUM(E42:E42)</f>
        <v>59752</v>
      </c>
      <c r="F41" s="198">
        <f>SUM(F42:F43)</f>
        <v>59755.1</v>
      </c>
      <c r="G41" s="92">
        <f t="shared" si="0"/>
        <v>100.00518811085821</v>
      </c>
      <c r="I41" s="35"/>
    </row>
    <row r="42" spans="1:9" ht="45.75" customHeight="1">
      <c r="A42" s="372"/>
      <c r="B42" s="325"/>
      <c r="C42" s="171" t="s">
        <v>67</v>
      </c>
      <c r="D42" s="4" t="s">
        <v>68</v>
      </c>
      <c r="E42" s="46">
        <v>59752</v>
      </c>
      <c r="F42" s="53">
        <v>59752</v>
      </c>
      <c r="G42" s="79">
        <f t="shared" si="0"/>
        <v>100</v>
      </c>
      <c r="I42" s="35"/>
    </row>
    <row r="43" spans="1:9" ht="45.75" customHeight="1">
      <c r="A43" s="373"/>
      <c r="B43" s="329"/>
      <c r="C43" s="171" t="s">
        <v>40</v>
      </c>
      <c r="D43" s="8" t="s">
        <v>41</v>
      </c>
      <c r="E43" s="46"/>
      <c r="F43" s="69">
        <v>3.1</v>
      </c>
      <c r="G43" s="79"/>
      <c r="I43" s="35"/>
    </row>
    <row r="44" spans="1:9" ht="21.75" customHeight="1">
      <c r="A44" s="114"/>
      <c r="B44" s="114" t="s">
        <v>169</v>
      </c>
      <c r="C44" s="179"/>
      <c r="D44" s="115" t="s">
        <v>170</v>
      </c>
      <c r="E44" s="165"/>
      <c r="F44" s="222">
        <f>SUM(F45)</f>
        <v>1000</v>
      </c>
      <c r="G44" s="92"/>
      <c r="I44" s="35"/>
    </row>
    <row r="45" spans="1:9" ht="45.75" customHeight="1">
      <c r="A45" s="339"/>
      <c r="B45" s="340"/>
      <c r="C45" s="171" t="s">
        <v>31</v>
      </c>
      <c r="D45" s="4" t="s">
        <v>158</v>
      </c>
      <c r="E45" s="46"/>
      <c r="F45" s="69">
        <v>1000</v>
      </c>
      <c r="G45" s="79"/>
      <c r="I45" s="35"/>
    </row>
    <row r="46" spans="1:7" ht="21.75" customHeight="1">
      <c r="A46" s="71"/>
      <c r="B46" s="71" t="s">
        <v>166</v>
      </c>
      <c r="C46" s="147"/>
      <c r="D46" s="72" t="s">
        <v>167</v>
      </c>
      <c r="E46" s="73"/>
      <c r="F46" s="73">
        <f>SUM(F47:F47)</f>
        <v>2982</v>
      </c>
      <c r="G46" s="92"/>
    </row>
    <row r="47" spans="1:7" ht="30.75" customHeight="1">
      <c r="A47" s="341"/>
      <c r="B47" s="340"/>
      <c r="C47" s="171" t="s">
        <v>31</v>
      </c>
      <c r="D47" s="4" t="s">
        <v>158</v>
      </c>
      <c r="E47" s="46"/>
      <c r="F47" s="69">
        <v>2982</v>
      </c>
      <c r="G47" s="79"/>
    </row>
    <row r="48" spans="1:7" ht="30.75" customHeight="1">
      <c r="A48" s="114"/>
      <c r="B48" s="114" t="s">
        <v>183</v>
      </c>
      <c r="C48" s="179"/>
      <c r="D48" s="115" t="s">
        <v>184</v>
      </c>
      <c r="E48" s="165">
        <f>SUM(E49)</f>
        <v>27326</v>
      </c>
      <c r="F48" s="165">
        <f>SUM(F49)</f>
        <v>21325</v>
      </c>
      <c r="G48" s="92">
        <f t="shared" si="0"/>
        <v>78.03923003732709</v>
      </c>
    </row>
    <row r="49" spans="1:7" ht="42" customHeight="1">
      <c r="A49" s="339"/>
      <c r="B49" s="340"/>
      <c r="C49" s="171" t="s">
        <v>67</v>
      </c>
      <c r="D49" s="4" t="s">
        <v>68</v>
      </c>
      <c r="E49" s="46">
        <v>27326</v>
      </c>
      <c r="F49" s="69">
        <v>21325</v>
      </c>
      <c r="G49" s="79">
        <f t="shared" si="0"/>
        <v>78.03923003732709</v>
      </c>
    </row>
    <row r="50" spans="1:7" ht="62.25">
      <c r="A50" s="311">
        <v>751</v>
      </c>
      <c r="B50" s="312"/>
      <c r="C50" s="313"/>
      <c r="D50" s="40" t="s">
        <v>10</v>
      </c>
      <c r="E50" s="42">
        <f>SUM(E51,E53,)</f>
        <v>56975</v>
      </c>
      <c r="F50" s="42">
        <f>SUM(F51,F53,)</f>
        <v>56756.56</v>
      </c>
      <c r="G50" s="80">
        <f t="shared" si="0"/>
        <v>99.6166037735849</v>
      </c>
    </row>
    <row r="51" spans="1:7" ht="32.25">
      <c r="A51" s="211"/>
      <c r="B51" s="151" t="s">
        <v>62</v>
      </c>
      <c r="C51" s="15"/>
      <c r="D51" s="39" t="s">
        <v>11</v>
      </c>
      <c r="E51" s="44">
        <f>SUM(E52)</f>
        <v>1116</v>
      </c>
      <c r="F51" s="45">
        <f>SUM(F52)</f>
        <v>1116</v>
      </c>
      <c r="G51" s="78">
        <f t="shared" si="0"/>
        <v>100</v>
      </c>
    </row>
    <row r="52" spans="1:7" ht="46.5" customHeight="1">
      <c r="A52" s="346"/>
      <c r="B52" s="318"/>
      <c r="C52" s="171" t="s">
        <v>67</v>
      </c>
      <c r="D52" s="4" t="s">
        <v>109</v>
      </c>
      <c r="E52" s="46">
        <v>1116</v>
      </c>
      <c r="F52" s="53">
        <v>1116</v>
      </c>
      <c r="G52" s="79">
        <f t="shared" si="0"/>
        <v>100</v>
      </c>
    </row>
    <row r="53" spans="1:7" ht="22.5" customHeight="1">
      <c r="A53" s="179"/>
      <c r="B53" s="179" t="s">
        <v>171</v>
      </c>
      <c r="C53" s="179"/>
      <c r="D53" s="115" t="s">
        <v>172</v>
      </c>
      <c r="E53" s="165">
        <f>SUM(E54)</f>
        <v>55859</v>
      </c>
      <c r="F53" s="165">
        <f>SUM(F54)</f>
        <v>55640.56</v>
      </c>
      <c r="G53" s="92">
        <f t="shared" si="0"/>
        <v>99.60894394815517</v>
      </c>
    </row>
    <row r="54" spans="1:7" ht="46.5" customHeight="1">
      <c r="A54" s="317"/>
      <c r="B54" s="318"/>
      <c r="C54" s="171" t="s">
        <v>67</v>
      </c>
      <c r="D54" s="4" t="s">
        <v>109</v>
      </c>
      <c r="E54" s="46">
        <v>55859</v>
      </c>
      <c r="F54" s="69">
        <v>55640.56</v>
      </c>
      <c r="G54" s="79">
        <f t="shared" si="0"/>
        <v>99.60894394815517</v>
      </c>
    </row>
    <row r="55" spans="1:7" ht="62.25">
      <c r="A55" s="311" t="s">
        <v>33</v>
      </c>
      <c r="B55" s="312"/>
      <c r="C55" s="313"/>
      <c r="D55" s="27" t="s">
        <v>36</v>
      </c>
      <c r="E55" s="42">
        <f>SUM(E56,E58,E65,E76,E79,)</f>
        <v>5332583</v>
      </c>
      <c r="F55" s="42">
        <f>SUM(F56,F58,F65,F76,F79,)</f>
        <v>5459077.35</v>
      </c>
      <c r="G55" s="86">
        <f t="shared" si="0"/>
        <v>102.37210278771094</v>
      </c>
    </row>
    <row r="56" spans="1:7" ht="32.25">
      <c r="A56" s="90"/>
      <c r="B56" s="147" t="s">
        <v>70</v>
      </c>
      <c r="C56" s="182"/>
      <c r="D56" s="14" t="s">
        <v>71</v>
      </c>
      <c r="E56" s="57">
        <f>SUM(E57)</f>
        <v>2000</v>
      </c>
      <c r="F56" s="45">
        <f>SUM(F57:F57)</f>
        <v>2676</v>
      </c>
      <c r="G56" s="78">
        <f t="shared" si="0"/>
        <v>133.8</v>
      </c>
    </row>
    <row r="57" spans="1:7" ht="27">
      <c r="A57" s="344"/>
      <c r="B57" s="345"/>
      <c r="C57" s="172" t="s">
        <v>12</v>
      </c>
      <c r="D57" s="12" t="s">
        <v>72</v>
      </c>
      <c r="E57" s="51">
        <v>2000</v>
      </c>
      <c r="F57" s="53">
        <v>2676</v>
      </c>
      <c r="G57" s="79">
        <f t="shared" si="0"/>
        <v>133.8</v>
      </c>
    </row>
    <row r="58" spans="1:7" ht="57">
      <c r="A58" s="90"/>
      <c r="B58" s="147" t="s">
        <v>73</v>
      </c>
      <c r="C58" s="24"/>
      <c r="D58" s="25" t="s">
        <v>79</v>
      </c>
      <c r="E58" s="50">
        <f>SUM(E59:E64)</f>
        <v>851662</v>
      </c>
      <c r="F58" s="45">
        <f>SUM(F59:F64)</f>
        <v>1010482.15</v>
      </c>
      <c r="G58" s="78">
        <f t="shared" si="0"/>
        <v>118.64826069497055</v>
      </c>
    </row>
    <row r="59" spans="1:7" ht="15.75" customHeight="1">
      <c r="A59" s="267"/>
      <c r="B59" s="268"/>
      <c r="C59" s="172" t="s">
        <v>15</v>
      </c>
      <c r="D59" s="221" t="s">
        <v>74</v>
      </c>
      <c r="E59" s="51">
        <v>814405</v>
      </c>
      <c r="F59" s="53">
        <v>958502.46</v>
      </c>
      <c r="G59" s="79">
        <f t="shared" si="0"/>
        <v>117.69358734290678</v>
      </c>
    </row>
    <row r="60" spans="1:7" ht="15.75" customHeight="1">
      <c r="A60" s="342"/>
      <c r="B60" s="343"/>
      <c r="C60" s="172" t="s">
        <v>16</v>
      </c>
      <c r="D60" s="221" t="s">
        <v>76</v>
      </c>
      <c r="E60" s="51">
        <v>6050</v>
      </c>
      <c r="F60" s="53">
        <v>5904.05</v>
      </c>
      <c r="G60" s="79">
        <f t="shared" si="0"/>
        <v>97.58760330578514</v>
      </c>
    </row>
    <row r="61" spans="1:7" ht="15.75" customHeight="1">
      <c r="A61" s="342"/>
      <c r="B61" s="343"/>
      <c r="C61" s="172" t="s">
        <v>17</v>
      </c>
      <c r="D61" s="221" t="s">
        <v>75</v>
      </c>
      <c r="E61" s="51">
        <v>24563</v>
      </c>
      <c r="F61" s="53">
        <v>27704</v>
      </c>
      <c r="G61" s="79">
        <f t="shared" si="0"/>
        <v>112.78752595367017</v>
      </c>
    </row>
    <row r="62" spans="1:7" ht="15.75" customHeight="1">
      <c r="A62" s="342"/>
      <c r="B62" s="343"/>
      <c r="C62" s="172" t="s">
        <v>18</v>
      </c>
      <c r="D62" s="221" t="s">
        <v>77</v>
      </c>
      <c r="E62" s="51">
        <v>5544</v>
      </c>
      <c r="F62" s="53">
        <v>5542</v>
      </c>
      <c r="G62" s="79">
        <f t="shared" si="0"/>
        <v>99.96392496392497</v>
      </c>
    </row>
    <row r="63" spans="1:7" ht="31.5" customHeight="1">
      <c r="A63" s="342"/>
      <c r="B63" s="343"/>
      <c r="C63" s="172" t="s">
        <v>154</v>
      </c>
      <c r="D63" s="221" t="s">
        <v>155</v>
      </c>
      <c r="E63" s="51">
        <v>100</v>
      </c>
      <c r="F63" s="53">
        <v>0</v>
      </c>
      <c r="G63" s="79">
        <f t="shared" si="0"/>
        <v>0</v>
      </c>
    </row>
    <row r="64" spans="1:7" ht="27">
      <c r="A64" s="269"/>
      <c r="B64" s="270"/>
      <c r="C64" s="172" t="s">
        <v>13</v>
      </c>
      <c r="D64" s="221" t="s">
        <v>14</v>
      </c>
      <c r="E64" s="51">
        <v>1000</v>
      </c>
      <c r="F64" s="53">
        <v>12829.64</v>
      </c>
      <c r="G64" s="79">
        <f t="shared" si="0"/>
        <v>1282.964</v>
      </c>
    </row>
    <row r="65" spans="1:7" ht="42.75">
      <c r="A65" s="90"/>
      <c r="B65" s="147" t="s">
        <v>44</v>
      </c>
      <c r="C65" s="66"/>
      <c r="D65" s="25" t="s">
        <v>80</v>
      </c>
      <c r="E65" s="50">
        <f>SUM(E66:E75)</f>
        <v>1256286</v>
      </c>
      <c r="F65" s="45">
        <f>SUM(F66:F75)</f>
        <v>1336551.31</v>
      </c>
      <c r="G65" s="78">
        <f t="shared" si="0"/>
        <v>106.38909531746752</v>
      </c>
    </row>
    <row r="66" spans="1:7" ht="15.75" customHeight="1">
      <c r="A66" s="267"/>
      <c r="B66" s="268"/>
      <c r="C66" s="172" t="s">
        <v>15</v>
      </c>
      <c r="D66" s="12" t="s">
        <v>74</v>
      </c>
      <c r="E66" s="51">
        <v>465319</v>
      </c>
      <c r="F66" s="53">
        <v>501102.7</v>
      </c>
      <c r="G66" s="79">
        <f t="shared" si="0"/>
        <v>107.6901437508462</v>
      </c>
    </row>
    <row r="67" spans="1:7" ht="15.75" customHeight="1">
      <c r="A67" s="342"/>
      <c r="B67" s="343"/>
      <c r="C67" s="172" t="s">
        <v>16</v>
      </c>
      <c r="D67" s="12" t="s">
        <v>76</v>
      </c>
      <c r="E67" s="51">
        <v>592521</v>
      </c>
      <c r="F67" s="53">
        <v>630060.1</v>
      </c>
      <c r="G67" s="79">
        <f t="shared" si="0"/>
        <v>106.33548853120817</v>
      </c>
    </row>
    <row r="68" spans="1:7" ht="15.75" customHeight="1">
      <c r="A68" s="342"/>
      <c r="B68" s="343"/>
      <c r="C68" s="172" t="s">
        <v>17</v>
      </c>
      <c r="D68" s="12" t="s">
        <v>75</v>
      </c>
      <c r="E68" s="51">
        <v>20500</v>
      </c>
      <c r="F68" s="53">
        <v>22122.19</v>
      </c>
      <c r="G68" s="79">
        <f t="shared" si="0"/>
        <v>107.91312195121951</v>
      </c>
    </row>
    <row r="69" spans="1:7" ht="15.75" customHeight="1">
      <c r="A69" s="342"/>
      <c r="B69" s="343"/>
      <c r="C69" s="172" t="s">
        <v>18</v>
      </c>
      <c r="D69" s="12" t="s">
        <v>77</v>
      </c>
      <c r="E69" s="51">
        <v>68346</v>
      </c>
      <c r="F69" s="53">
        <v>65090.4</v>
      </c>
      <c r="G69" s="79">
        <f t="shared" si="0"/>
        <v>95.23659029058028</v>
      </c>
    </row>
    <row r="70" spans="1:7" ht="15.75" customHeight="1">
      <c r="A70" s="342"/>
      <c r="B70" s="343"/>
      <c r="C70" s="172" t="s">
        <v>19</v>
      </c>
      <c r="D70" s="12" t="s">
        <v>106</v>
      </c>
      <c r="E70" s="51"/>
      <c r="F70" s="53">
        <v>730</v>
      </c>
      <c r="G70" s="79"/>
    </row>
    <row r="71" spans="1:7" ht="15.75" customHeight="1">
      <c r="A71" s="342"/>
      <c r="B71" s="343"/>
      <c r="C71" s="172" t="s">
        <v>101</v>
      </c>
      <c r="D71" s="12" t="s">
        <v>102</v>
      </c>
      <c r="E71" s="51">
        <v>2500</v>
      </c>
      <c r="F71" s="53">
        <v>3264.5</v>
      </c>
      <c r="G71" s="79">
        <f t="shared" si="0"/>
        <v>130.58</v>
      </c>
    </row>
    <row r="72" spans="1:7" ht="15.75" customHeight="1">
      <c r="A72" s="342"/>
      <c r="B72" s="343"/>
      <c r="C72" s="172" t="s">
        <v>20</v>
      </c>
      <c r="D72" s="12" t="s">
        <v>45</v>
      </c>
      <c r="E72" s="51">
        <v>100</v>
      </c>
      <c r="F72" s="53">
        <v>678</v>
      </c>
      <c r="G72" s="79">
        <f t="shared" si="0"/>
        <v>678</v>
      </c>
    </row>
    <row r="73" spans="1:7" ht="15.75" customHeight="1">
      <c r="A73" s="342"/>
      <c r="B73" s="343"/>
      <c r="C73" s="172" t="s">
        <v>21</v>
      </c>
      <c r="D73" s="10" t="s">
        <v>78</v>
      </c>
      <c r="E73" s="51">
        <v>100000</v>
      </c>
      <c r="F73" s="53">
        <v>104743.03</v>
      </c>
      <c r="G73" s="79">
        <f t="shared" si="0"/>
        <v>104.74303</v>
      </c>
    </row>
    <row r="74" spans="1:7" ht="30.75" customHeight="1">
      <c r="A74" s="342"/>
      <c r="B74" s="343"/>
      <c r="C74" s="172" t="s">
        <v>154</v>
      </c>
      <c r="D74" s="12" t="s">
        <v>155</v>
      </c>
      <c r="E74" s="51">
        <v>4000</v>
      </c>
      <c r="F74" s="53">
        <v>3812.6</v>
      </c>
      <c r="G74" s="79">
        <f t="shared" si="0"/>
        <v>95.315</v>
      </c>
    </row>
    <row r="75" spans="1:7" ht="27">
      <c r="A75" s="269"/>
      <c r="B75" s="270"/>
      <c r="C75" s="172" t="s">
        <v>13</v>
      </c>
      <c r="D75" s="12" t="s">
        <v>14</v>
      </c>
      <c r="E75" s="51">
        <v>3000</v>
      </c>
      <c r="F75" s="53">
        <v>4947.79</v>
      </c>
      <c r="G75" s="79">
        <f t="shared" si="0"/>
        <v>164.92633333333333</v>
      </c>
    </row>
    <row r="76" spans="1:7" ht="42.75">
      <c r="A76" s="209"/>
      <c r="B76" s="147" t="s">
        <v>81</v>
      </c>
      <c r="C76" s="180"/>
      <c r="D76" s="25" t="s">
        <v>82</v>
      </c>
      <c r="E76" s="50">
        <f>SUM(E77:E78)</f>
        <v>30000</v>
      </c>
      <c r="F76" s="50">
        <f>SUM(F77:F78)</f>
        <v>25448</v>
      </c>
      <c r="G76" s="78">
        <f t="shared" si="0"/>
        <v>84.82666666666667</v>
      </c>
    </row>
    <row r="77" spans="1:7" ht="15.75" customHeight="1">
      <c r="A77" s="263"/>
      <c r="B77" s="264"/>
      <c r="C77" s="172" t="s">
        <v>22</v>
      </c>
      <c r="D77" s="12" t="s">
        <v>83</v>
      </c>
      <c r="E77" s="51">
        <v>15000</v>
      </c>
      <c r="F77" s="53">
        <v>11997</v>
      </c>
      <c r="G77" s="79">
        <f t="shared" si="0"/>
        <v>79.97999999999999</v>
      </c>
    </row>
    <row r="78" spans="1:7" ht="19.5" customHeight="1">
      <c r="A78" s="265"/>
      <c r="B78" s="266"/>
      <c r="C78" s="172" t="s">
        <v>156</v>
      </c>
      <c r="D78" s="12" t="s">
        <v>157</v>
      </c>
      <c r="E78" s="51">
        <v>15000</v>
      </c>
      <c r="F78" s="53">
        <v>13451</v>
      </c>
      <c r="G78" s="79">
        <f t="shared" si="0"/>
        <v>89.67333333333333</v>
      </c>
    </row>
    <row r="79" spans="1:7" ht="28.5">
      <c r="A79" s="210"/>
      <c r="B79" s="178" t="s">
        <v>84</v>
      </c>
      <c r="C79" s="181"/>
      <c r="D79" s="25" t="s">
        <v>85</v>
      </c>
      <c r="E79" s="50">
        <f>SUM(E80:E81)</f>
        <v>3192635</v>
      </c>
      <c r="F79" s="45">
        <f>SUM(F80:F81)</f>
        <v>3083919.89</v>
      </c>
      <c r="G79" s="78">
        <f t="shared" si="0"/>
        <v>96.59481556770506</v>
      </c>
    </row>
    <row r="80" spans="1:7" ht="15.75" customHeight="1">
      <c r="A80" s="267"/>
      <c r="B80" s="268"/>
      <c r="C80" s="172" t="s">
        <v>24</v>
      </c>
      <c r="D80" s="12" t="s">
        <v>86</v>
      </c>
      <c r="E80" s="51">
        <v>3157635</v>
      </c>
      <c r="F80" s="53">
        <v>3067603</v>
      </c>
      <c r="G80" s="79">
        <f t="shared" si="0"/>
        <v>97.14875215153113</v>
      </c>
    </row>
    <row r="81" spans="1:7" ht="15.75" customHeight="1">
      <c r="A81" s="269"/>
      <c r="B81" s="270"/>
      <c r="C81" s="172" t="s">
        <v>25</v>
      </c>
      <c r="D81" s="12" t="s">
        <v>87</v>
      </c>
      <c r="E81" s="51">
        <v>35000</v>
      </c>
      <c r="F81" s="53">
        <v>16316.89</v>
      </c>
      <c r="G81" s="79">
        <f t="shared" si="0"/>
        <v>46.619685714285716</v>
      </c>
    </row>
    <row r="82" spans="1:7" ht="15">
      <c r="A82" s="316">
        <v>758</v>
      </c>
      <c r="B82" s="243"/>
      <c r="C82" s="244"/>
      <c r="D82" s="28" t="s">
        <v>88</v>
      </c>
      <c r="E82" s="52">
        <f>SUM(E83,E85,E87,E89,E93,)</f>
        <v>10118320.15</v>
      </c>
      <c r="F82" s="52">
        <f>SUM(F83,F85,F87,F89,F93,)</f>
        <v>10124586.2</v>
      </c>
      <c r="G82" s="80">
        <f t="shared" si="0"/>
        <v>100.06192776969998</v>
      </c>
    </row>
    <row r="83" spans="1:7" ht="28.5">
      <c r="A83" s="204"/>
      <c r="B83" s="185">
        <v>75801</v>
      </c>
      <c r="C83" s="178"/>
      <c r="D83" s="25" t="s">
        <v>89</v>
      </c>
      <c r="E83" s="207">
        <f>SUM(E84)</f>
        <v>5311092</v>
      </c>
      <c r="F83" s="208">
        <f>SUM(F84)</f>
        <v>5311092</v>
      </c>
      <c r="G83" s="164">
        <f t="shared" si="0"/>
        <v>100</v>
      </c>
    </row>
    <row r="84" spans="1:7" ht="13.5">
      <c r="A84" s="298"/>
      <c r="B84" s="299"/>
      <c r="C84" s="171" t="s">
        <v>90</v>
      </c>
      <c r="D84" s="4" t="s">
        <v>91</v>
      </c>
      <c r="E84" s="46">
        <v>5311092</v>
      </c>
      <c r="F84" s="53">
        <v>5311092</v>
      </c>
      <c r="G84" s="79">
        <f t="shared" si="0"/>
        <v>100</v>
      </c>
    </row>
    <row r="85" spans="1:7" ht="28.5">
      <c r="A85" s="348"/>
      <c r="B85" s="348">
        <v>75802</v>
      </c>
      <c r="C85" s="179"/>
      <c r="D85" s="115" t="s">
        <v>185</v>
      </c>
      <c r="E85" s="165">
        <f>SUM(E86)</f>
        <v>55168</v>
      </c>
      <c r="F85" s="165">
        <f>SUM(F86)</f>
        <v>55168</v>
      </c>
      <c r="G85" s="92">
        <f t="shared" si="0"/>
        <v>100</v>
      </c>
    </row>
    <row r="86" spans="1:7" ht="13.5">
      <c r="A86" s="231"/>
      <c r="B86" s="232"/>
      <c r="C86" s="171" t="s">
        <v>186</v>
      </c>
      <c r="D86" s="4" t="s">
        <v>187</v>
      </c>
      <c r="E86" s="46">
        <v>55168</v>
      </c>
      <c r="F86" s="53">
        <v>55168</v>
      </c>
      <c r="G86" s="79">
        <f t="shared" si="0"/>
        <v>100</v>
      </c>
    </row>
    <row r="87" spans="1:7" ht="19.5" customHeight="1">
      <c r="A87" s="206"/>
      <c r="B87" s="185">
        <v>75807</v>
      </c>
      <c r="C87" s="178"/>
      <c r="D87" s="25" t="s">
        <v>92</v>
      </c>
      <c r="E87" s="57">
        <f>SUM(E88)</f>
        <v>4395224</v>
      </c>
      <c r="F87" s="166">
        <f>SUM(F88)</f>
        <v>4395224</v>
      </c>
      <c r="G87" s="92">
        <f t="shared" si="0"/>
        <v>100</v>
      </c>
    </row>
    <row r="88" spans="1:7" ht="13.5">
      <c r="A88" s="298"/>
      <c r="B88" s="299"/>
      <c r="C88" s="171" t="s">
        <v>90</v>
      </c>
      <c r="D88" s="4" t="s">
        <v>91</v>
      </c>
      <c r="E88" s="46">
        <v>4395224</v>
      </c>
      <c r="F88" s="53">
        <v>4395224</v>
      </c>
      <c r="G88" s="79">
        <f t="shared" si="0"/>
        <v>100</v>
      </c>
    </row>
    <row r="89" spans="1:7" ht="14.25">
      <c r="A89" s="206"/>
      <c r="B89" s="185">
        <v>75814</v>
      </c>
      <c r="C89" s="178"/>
      <c r="D89" s="25" t="s">
        <v>94</v>
      </c>
      <c r="E89" s="57">
        <f>SUM(E90:E92)</f>
        <v>236712.15</v>
      </c>
      <c r="F89" s="57">
        <f>SUM(F90:F92)</f>
        <v>242978.19999999998</v>
      </c>
      <c r="G89" s="92">
        <f t="shared" si="0"/>
        <v>102.64711802921818</v>
      </c>
    </row>
    <row r="90" spans="1:7" ht="13.5">
      <c r="A90" s="370"/>
      <c r="B90" s="371"/>
      <c r="C90" s="171" t="s">
        <v>42</v>
      </c>
      <c r="D90" s="4" t="s">
        <v>43</v>
      </c>
      <c r="E90" s="46">
        <v>190970</v>
      </c>
      <c r="F90" s="53">
        <v>197236.55</v>
      </c>
      <c r="G90" s="142">
        <f t="shared" si="0"/>
        <v>103.28143163847724</v>
      </c>
    </row>
    <row r="91" spans="1:7" ht="42" customHeight="1">
      <c r="A91" s="308"/>
      <c r="B91" s="309"/>
      <c r="C91" s="171" t="s">
        <v>67</v>
      </c>
      <c r="D91" s="4" t="s">
        <v>109</v>
      </c>
      <c r="E91" s="46">
        <v>50</v>
      </c>
      <c r="F91" s="53">
        <v>49.5</v>
      </c>
      <c r="G91" s="142">
        <f t="shared" si="0"/>
        <v>99</v>
      </c>
    </row>
    <row r="92" spans="1:7" ht="28.5" customHeight="1">
      <c r="A92" s="333"/>
      <c r="B92" s="334"/>
      <c r="C92" s="171" t="s">
        <v>46</v>
      </c>
      <c r="D92" s="8" t="s">
        <v>100</v>
      </c>
      <c r="E92" s="46">
        <v>45692.15</v>
      </c>
      <c r="F92" s="53">
        <v>45692.15</v>
      </c>
      <c r="G92" s="142">
        <f t="shared" si="0"/>
        <v>100</v>
      </c>
    </row>
    <row r="93" spans="1:7" ht="21" customHeight="1">
      <c r="A93" s="204"/>
      <c r="B93" s="185">
        <v>75831</v>
      </c>
      <c r="C93" s="178"/>
      <c r="D93" s="205" t="s">
        <v>93</v>
      </c>
      <c r="E93" s="57">
        <f>SUM(E94)</f>
        <v>120124</v>
      </c>
      <c r="F93" s="166">
        <f>SUM(F94)</f>
        <v>120124</v>
      </c>
      <c r="G93" s="92">
        <f t="shared" si="0"/>
        <v>100</v>
      </c>
    </row>
    <row r="94" spans="1:7" ht="13.5">
      <c r="A94" s="282"/>
      <c r="B94" s="237"/>
      <c r="C94" s="38" t="s">
        <v>90</v>
      </c>
      <c r="D94" s="4" t="s">
        <v>91</v>
      </c>
      <c r="E94" s="46">
        <v>120124</v>
      </c>
      <c r="F94" s="53">
        <v>120124</v>
      </c>
      <c r="G94" s="79">
        <f t="shared" si="0"/>
        <v>100</v>
      </c>
    </row>
    <row r="95" spans="1:7" ht="15">
      <c r="A95" s="285">
        <v>801</v>
      </c>
      <c r="B95" s="286"/>
      <c r="C95" s="287"/>
      <c r="D95" s="27" t="s">
        <v>26</v>
      </c>
      <c r="E95" s="42">
        <f>SUM(E96,E99,E102,E106,E108,E112,)</f>
        <v>467394</v>
      </c>
      <c r="F95" s="42">
        <f>SUM(F96,F99,F102,F106,F108,F112,)</f>
        <v>483703.8</v>
      </c>
      <c r="G95" s="80">
        <f t="shared" si="0"/>
        <v>103.48951847905622</v>
      </c>
    </row>
    <row r="96" spans="1:7" ht="14.25">
      <c r="A96" s="199"/>
      <c r="B96" s="201" t="s">
        <v>125</v>
      </c>
      <c r="C96" s="196"/>
      <c r="D96" s="197" t="s">
        <v>126</v>
      </c>
      <c r="E96" s="198">
        <f>SUM(E97:E98)</f>
        <v>113771</v>
      </c>
      <c r="F96" s="198">
        <f>SUM(F97:F98)</f>
        <v>113770.8</v>
      </c>
      <c r="G96" s="92">
        <f t="shared" si="0"/>
        <v>99.99982420827803</v>
      </c>
    </row>
    <row r="97" spans="1:7" ht="69">
      <c r="A97" s="300"/>
      <c r="B97" s="301"/>
      <c r="C97" s="172" t="s">
        <v>173</v>
      </c>
      <c r="D97" s="8" t="s">
        <v>151</v>
      </c>
      <c r="E97" s="70">
        <v>104562.83</v>
      </c>
      <c r="F97" s="70">
        <v>104562.63</v>
      </c>
      <c r="G97" s="91">
        <f t="shared" si="0"/>
        <v>99.99980872744167</v>
      </c>
    </row>
    <row r="98" spans="1:7" ht="69">
      <c r="A98" s="368"/>
      <c r="B98" s="369"/>
      <c r="C98" s="172" t="s">
        <v>174</v>
      </c>
      <c r="D98" s="8" t="s">
        <v>151</v>
      </c>
      <c r="E98" s="70">
        <v>9208.17</v>
      </c>
      <c r="F98" s="70">
        <v>9208.17</v>
      </c>
      <c r="G98" s="91">
        <f t="shared" si="0"/>
        <v>100</v>
      </c>
    </row>
    <row r="99" spans="1:7" ht="15.75" customHeight="1">
      <c r="A99" s="202"/>
      <c r="B99" s="200" t="s">
        <v>127</v>
      </c>
      <c r="C99" s="200"/>
      <c r="D99" s="203" t="s">
        <v>128</v>
      </c>
      <c r="E99" s="198">
        <f>SUM(E100:E101)</f>
        <v>3425</v>
      </c>
      <c r="F99" s="198">
        <f>SUM(F100:F101)</f>
        <v>3425</v>
      </c>
      <c r="G99" s="92">
        <f t="shared" si="0"/>
        <v>100</v>
      </c>
    </row>
    <row r="100" spans="1:7" ht="30.75" customHeight="1">
      <c r="A100" s="274"/>
      <c r="B100" s="275"/>
      <c r="C100" s="177" t="s">
        <v>135</v>
      </c>
      <c r="D100" s="12" t="s">
        <v>136</v>
      </c>
      <c r="E100" s="141">
        <v>626</v>
      </c>
      <c r="F100" s="141">
        <v>626</v>
      </c>
      <c r="G100" s="91">
        <f t="shared" si="0"/>
        <v>100</v>
      </c>
    </row>
    <row r="101" spans="1:7" ht="44.25" customHeight="1">
      <c r="A101" s="276"/>
      <c r="B101" s="277"/>
      <c r="C101" s="177" t="s">
        <v>137</v>
      </c>
      <c r="D101" s="12" t="s">
        <v>138</v>
      </c>
      <c r="E101" s="141">
        <v>2799</v>
      </c>
      <c r="F101" s="141">
        <v>2799</v>
      </c>
      <c r="G101" s="91">
        <f t="shared" si="0"/>
        <v>100</v>
      </c>
    </row>
    <row r="102" spans="1:7" ht="14.25">
      <c r="A102" s="199"/>
      <c r="B102" s="196" t="s">
        <v>119</v>
      </c>
      <c r="C102" s="196"/>
      <c r="D102" s="197" t="s">
        <v>27</v>
      </c>
      <c r="E102" s="198">
        <f>SUM(E103:E105)</f>
        <v>201453</v>
      </c>
      <c r="F102" s="198">
        <f>SUM(F103:F105)</f>
        <v>225988</v>
      </c>
      <c r="G102" s="87">
        <f t="shared" si="0"/>
        <v>112.17901942388546</v>
      </c>
    </row>
    <row r="103" spans="1:7" ht="27">
      <c r="A103" s="278"/>
      <c r="B103" s="279"/>
      <c r="C103" s="172" t="s">
        <v>135</v>
      </c>
      <c r="D103" s="12" t="s">
        <v>136</v>
      </c>
      <c r="E103" s="51">
        <v>5000</v>
      </c>
      <c r="F103" s="56">
        <v>7551</v>
      </c>
      <c r="G103" s="79">
        <f t="shared" si="0"/>
        <v>151.02</v>
      </c>
    </row>
    <row r="104" spans="1:7" ht="13.5">
      <c r="A104" s="280"/>
      <c r="B104" s="281"/>
      <c r="C104" s="172" t="s">
        <v>3</v>
      </c>
      <c r="D104" s="29" t="s">
        <v>39</v>
      </c>
      <c r="E104" s="51">
        <v>20000</v>
      </c>
      <c r="F104" s="56">
        <v>41984</v>
      </c>
      <c r="G104" s="79">
        <f t="shared" si="0"/>
        <v>209.92000000000002</v>
      </c>
    </row>
    <row r="105" spans="1:7" ht="27">
      <c r="A105" s="280"/>
      <c r="B105" s="281"/>
      <c r="C105" s="172" t="s">
        <v>46</v>
      </c>
      <c r="D105" s="8" t="s">
        <v>100</v>
      </c>
      <c r="E105" s="51">
        <v>176453</v>
      </c>
      <c r="F105" s="56">
        <v>176453</v>
      </c>
      <c r="G105" s="79">
        <f t="shared" si="0"/>
        <v>100</v>
      </c>
    </row>
    <row r="106" spans="1:7" ht="14.25">
      <c r="A106" s="114"/>
      <c r="B106" s="114" t="s">
        <v>163</v>
      </c>
      <c r="C106" s="114"/>
      <c r="D106" s="105" t="s">
        <v>164</v>
      </c>
      <c r="E106" s="165">
        <f>SUM(E107)</f>
        <v>2000</v>
      </c>
      <c r="F106" s="165">
        <f>SUM(F107)</f>
        <v>550</v>
      </c>
      <c r="G106" s="92">
        <f t="shared" si="0"/>
        <v>27.500000000000004</v>
      </c>
    </row>
    <row r="107" spans="1:7" ht="13.5">
      <c r="A107" s="162"/>
      <c r="B107" s="163"/>
      <c r="C107" s="33" t="s">
        <v>3</v>
      </c>
      <c r="D107" s="8" t="s">
        <v>39</v>
      </c>
      <c r="E107" s="51">
        <v>2000</v>
      </c>
      <c r="F107" s="56">
        <v>550</v>
      </c>
      <c r="G107" s="79">
        <f t="shared" si="0"/>
        <v>27.500000000000004</v>
      </c>
    </row>
    <row r="108" spans="1:7" ht="14.25">
      <c r="A108" s="77"/>
      <c r="B108" s="196" t="s">
        <v>114</v>
      </c>
      <c r="C108" s="196"/>
      <c r="D108" s="197" t="s">
        <v>115</v>
      </c>
      <c r="E108" s="198">
        <f>SUM(E109:E111)</f>
        <v>90000</v>
      </c>
      <c r="F108" s="166">
        <f>SUM(F109:F111)</f>
        <v>83409</v>
      </c>
      <c r="G108" s="92">
        <f t="shared" si="0"/>
        <v>92.67666666666666</v>
      </c>
    </row>
    <row r="109" spans="1:7" ht="42.75" customHeight="1">
      <c r="A109" s="278"/>
      <c r="B109" s="279"/>
      <c r="C109" s="172" t="s">
        <v>137</v>
      </c>
      <c r="D109" s="12" t="s">
        <v>138</v>
      </c>
      <c r="E109" s="51">
        <v>80000</v>
      </c>
      <c r="F109" s="53">
        <v>75672</v>
      </c>
      <c r="G109" s="91">
        <f t="shared" si="0"/>
        <v>94.59</v>
      </c>
    </row>
    <row r="110" spans="1:7" ht="24" customHeight="1">
      <c r="A110" s="280"/>
      <c r="B110" s="281"/>
      <c r="C110" s="172" t="s">
        <v>9</v>
      </c>
      <c r="D110" s="12" t="s">
        <v>69</v>
      </c>
      <c r="E110" s="51"/>
      <c r="F110" s="53">
        <v>177</v>
      </c>
      <c r="G110" s="91"/>
    </row>
    <row r="111" spans="1:7" ht="15.75" customHeight="1">
      <c r="A111" s="288"/>
      <c r="B111" s="289"/>
      <c r="C111" s="172" t="s">
        <v>3</v>
      </c>
      <c r="D111" s="12" t="s">
        <v>39</v>
      </c>
      <c r="E111" s="51">
        <v>10000</v>
      </c>
      <c r="F111" s="53">
        <v>7560</v>
      </c>
      <c r="G111" s="91">
        <f>F111/E111*100</f>
        <v>75.6</v>
      </c>
    </row>
    <row r="112" spans="1:7" ht="51" customHeight="1">
      <c r="A112" s="114"/>
      <c r="B112" s="179" t="s">
        <v>159</v>
      </c>
      <c r="C112" s="114"/>
      <c r="D112" s="115" t="s">
        <v>160</v>
      </c>
      <c r="E112" s="165">
        <f>SUM(E113)</f>
        <v>56745</v>
      </c>
      <c r="F112" s="165">
        <f>SUM(F113)</f>
        <v>56561</v>
      </c>
      <c r="G112" s="92">
        <f>F112/E112*100</f>
        <v>99.67574235615473</v>
      </c>
    </row>
    <row r="113" spans="1:7" ht="45" customHeight="1">
      <c r="A113" s="109"/>
      <c r="B113" s="110"/>
      <c r="C113" s="172" t="s">
        <v>67</v>
      </c>
      <c r="D113" s="4" t="s">
        <v>109</v>
      </c>
      <c r="E113" s="51">
        <v>56745</v>
      </c>
      <c r="F113" s="53">
        <v>56561</v>
      </c>
      <c r="G113" s="91">
        <f>F113/E113*100</f>
        <v>99.67574235615473</v>
      </c>
    </row>
    <row r="114" spans="1:7" ht="15.75" customHeight="1">
      <c r="A114" s="336" t="s">
        <v>95</v>
      </c>
      <c r="B114" s="337"/>
      <c r="C114" s="338"/>
      <c r="D114" s="28" t="s">
        <v>97</v>
      </c>
      <c r="E114" s="52">
        <f>SUM(E115)</f>
        <v>92000</v>
      </c>
      <c r="F114" s="52">
        <f>SUM(F115)</f>
        <v>91584.2</v>
      </c>
      <c r="G114" s="80">
        <f aca="true" t="shared" si="1" ref="G114:G192">F114/E114*100</f>
        <v>99.54804347826087</v>
      </c>
    </row>
    <row r="115" spans="1:7" ht="14.25">
      <c r="A115" s="83"/>
      <c r="B115" s="26" t="s">
        <v>63</v>
      </c>
      <c r="C115" s="66"/>
      <c r="D115" s="25" t="s">
        <v>96</v>
      </c>
      <c r="E115" s="57">
        <f>SUM(D116:E116)</f>
        <v>92000</v>
      </c>
      <c r="F115" s="166">
        <f>SUM(F116)</f>
        <v>91584.2</v>
      </c>
      <c r="G115" s="92">
        <f t="shared" si="1"/>
        <v>99.54804347826087</v>
      </c>
    </row>
    <row r="116" spans="1:7" ht="27">
      <c r="A116" s="283"/>
      <c r="B116" s="284"/>
      <c r="C116" s="172" t="s">
        <v>23</v>
      </c>
      <c r="D116" s="12" t="s">
        <v>51</v>
      </c>
      <c r="E116" s="51">
        <v>92000</v>
      </c>
      <c r="F116" s="53">
        <v>91584.2</v>
      </c>
      <c r="G116" s="79">
        <f t="shared" si="1"/>
        <v>99.54804347826087</v>
      </c>
    </row>
    <row r="117" spans="1:7" ht="15">
      <c r="A117" s="285" t="s">
        <v>37</v>
      </c>
      <c r="B117" s="286"/>
      <c r="C117" s="287"/>
      <c r="D117" s="27" t="s">
        <v>28</v>
      </c>
      <c r="E117" s="42">
        <f>SUM(E133,E131,E129,E127,E125,E123,E121,E118,)</f>
        <v>1081485</v>
      </c>
      <c r="F117" s="42">
        <f>SUM(F133,F131,F129,F127,F125,F123,F121,F118,)</f>
        <v>1074494.1</v>
      </c>
      <c r="G117" s="80">
        <f t="shared" si="1"/>
        <v>99.35358326745171</v>
      </c>
    </row>
    <row r="118" spans="1:7" ht="14.25">
      <c r="A118" s="93"/>
      <c r="B118" s="187">
        <v>85203</v>
      </c>
      <c r="C118" s="188"/>
      <c r="D118" s="195" t="s">
        <v>64</v>
      </c>
      <c r="E118" s="190">
        <f>SUM(E119:E120)</f>
        <v>782020</v>
      </c>
      <c r="F118" s="190">
        <f>SUM(F119:F120)</f>
        <v>782153.31</v>
      </c>
      <c r="G118" s="92">
        <f t="shared" si="1"/>
        <v>100.01704687859647</v>
      </c>
    </row>
    <row r="119" spans="1:7" ht="48.75" customHeight="1">
      <c r="A119" s="261"/>
      <c r="B119" s="262"/>
      <c r="C119" s="176">
        <v>2010</v>
      </c>
      <c r="D119" s="8" t="s">
        <v>68</v>
      </c>
      <c r="E119" s="58">
        <v>781520</v>
      </c>
      <c r="F119" s="53">
        <v>781519.5</v>
      </c>
      <c r="G119" s="79">
        <f t="shared" si="1"/>
        <v>99.99993602211076</v>
      </c>
    </row>
    <row r="120" spans="1:7" ht="45" customHeight="1">
      <c r="A120" s="302"/>
      <c r="B120" s="303"/>
      <c r="C120" s="176">
        <v>2360</v>
      </c>
      <c r="D120" s="8" t="s">
        <v>41</v>
      </c>
      <c r="E120" s="58">
        <v>500</v>
      </c>
      <c r="F120" s="53">
        <v>633.81</v>
      </c>
      <c r="G120" s="79">
        <f t="shared" si="1"/>
        <v>126.762</v>
      </c>
    </row>
    <row r="121" spans="1:7" ht="84.75" customHeight="1">
      <c r="A121" s="93"/>
      <c r="B121" s="19">
        <v>85213</v>
      </c>
      <c r="C121" s="20"/>
      <c r="D121" s="21" t="s">
        <v>110</v>
      </c>
      <c r="E121" s="67">
        <f>SUM(E122:E122)</f>
        <v>10613</v>
      </c>
      <c r="F121" s="67">
        <f>SUM(F122:F122)</f>
        <v>10330.68</v>
      </c>
      <c r="G121" s="78">
        <f t="shared" si="1"/>
        <v>97.33986620182795</v>
      </c>
    </row>
    <row r="122" spans="1:7" ht="27">
      <c r="A122" s="302"/>
      <c r="B122" s="303"/>
      <c r="C122" s="175">
        <v>2030</v>
      </c>
      <c r="D122" s="8" t="s">
        <v>100</v>
      </c>
      <c r="E122" s="59">
        <v>10613</v>
      </c>
      <c r="F122" s="53">
        <v>10330.68</v>
      </c>
      <c r="G122" s="79">
        <f t="shared" si="1"/>
        <v>97.33986620182795</v>
      </c>
    </row>
    <row r="123" spans="1:7" ht="28.5">
      <c r="A123" s="93"/>
      <c r="B123" s="191">
        <v>85214</v>
      </c>
      <c r="C123" s="188"/>
      <c r="D123" s="189" t="s">
        <v>47</v>
      </c>
      <c r="E123" s="190">
        <f>SUM(E124:E124)</f>
        <v>14444</v>
      </c>
      <c r="F123" s="190">
        <f>SUM(F124:F124)</f>
        <v>14444</v>
      </c>
      <c r="G123" s="92">
        <f t="shared" si="1"/>
        <v>100</v>
      </c>
    </row>
    <row r="124" spans="1:7" ht="27">
      <c r="A124" s="261"/>
      <c r="B124" s="262"/>
      <c r="C124" s="174">
        <v>2030</v>
      </c>
      <c r="D124" s="8" t="s">
        <v>100</v>
      </c>
      <c r="E124" s="59">
        <v>14444</v>
      </c>
      <c r="F124" s="53">
        <v>14444</v>
      </c>
      <c r="G124" s="79">
        <f t="shared" si="1"/>
        <v>100</v>
      </c>
    </row>
    <row r="125" spans="1:7" ht="14.25">
      <c r="A125" s="193"/>
      <c r="B125" s="188">
        <v>85216</v>
      </c>
      <c r="C125" s="194"/>
      <c r="D125" s="189" t="s">
        <v>111</v>
      </c>
      <c r="E125" s="190">
        <f>SUM(E126:E126)</f>
        <v>119039</v>
      </c>
      <c r="F125" s="190">
        <f>SUM(F126:F126)</f>
        <v>114085.36</v>
      </c>
      <c r="G125" s="87">
        <f t="shared" si="1"/>
        <v>95.83864111761692</v>
      </c>
    </row>
    <row r="126" spans="1:7" ht="27">
      <c r="A126" s="261"/>
      <c r="B126" s="262"/>
      <c r="C126" s="174">
        <v>2030</v>
      </c>
      <c r="D126" s="8" t="s">
        <v>100</v>
      </c>
      <c r="E126" s="59">
        <v>119039</v>
      </c>
      <c r="F126" s="53">
        <v>114085.36</v>
      </c>
      <c r="G126" s="79">
        <f t="shared" si="1"/>
        <v>95.83864111761692</v>
      </c>
    </row>
    <row r="127" spans="1:7" ht="15.75">
      <c r="A127" s="96"/>
      <c r="B127" s="192">
        <v>85219</v>
      </c>
      <c r="C127" s="31"/>
      <c r="D127" s="32" t="s">
        <v>99</v>
      </c>
      <c r="E127" s="60">
        <f>SUM(E128:E128)</f>
        <v>111468</v>
      </c>
      <c r="F127" s="45">
        <f>SUM(F128:F128)</f>
        <v>111218</v>
      </c>
      <c r="G127" s="78">
        <f t="shared" si="1"/>
        <v>99.77572038611979</v>
      </c>
    </row>
    <row r="128" spans="1:7" ht="27">
      <c r="A128" s="257"/>
      <c r="B128" s="258"/>
      <c r="C128" s="174">
        <v>2030</v>
      </c>
      <c r="D128" s="8" t="s">
        <v>100</v>
      </c>
      <c r="E128" s="59">
        <v>111468</v>
      </c>
      <c r="F128" s="53">
        <v>111218</v>
      </c>
      <c r="G128" s="79">
        <f t="shared" si="1"/>
        <v>99.77572038611979</v>
      </c>
    </row>
    <row r="129" spans="1:7" ht="18" customHeight="1">
      <c r="A129" s="97"/>
      <c r="B129" s="191">
        <v>85228</v>
      </c>
      <c r="C129" s="188"/>
      <c r="D129" s="189" t="s">
        <v>98</v>
      </c>
      <c r="E129" s="190">
        <f>SUM(E130)</f>
        <v>15000</v>
      </c>
      <c r="F129" s="166">
        <f>SUM(F130)</f>
        <v>13361.75</v>
      </c>
      <c r="G129" s="92">
        <f t="shared" si="1"/>
        <v>89.07833333333333</v>
      </c>
    </row>
    <row r="130" spans="1:7" ht="15.75" customHeight="1">
      <c r="A130" s="259"/>
      <c r="B130" s="260"/>
      <c r="C130" s="30" t="s">
        <v>3</v>
      </c>
      <c r="D130" s="29" t="s">
        <v>39</v>
      </c>
      <c r="E130" s="58">
        <v>15000</v>
      </c>
      <c r="F130" s="53">
        <v>13361.75</v>
      </c>
      <c r="G130" s="79">
        <f t="shared" si="1"/>
        <v>89.07833333333333</v>
      </c>
    </row>
    <row r="131" spans="1:7" ht="14.25">
      <c r="A131" s="97"/>
      <c r="B131" s="186">
        <v>85230</v>
      </c>
      <c r="C131" s="34"/>
      <c r="D131" s="32" t="s">
        <v>141</v>
      </c>
      <c r="E131" s="60">
        <f>SUM(E132:E132)</f>
        <v>22901</v>
      </c>
      <c r="F131" s="60">
        <f>SUM(F132:F132)</f>
        <v>22901</v>
      </c>
      <c r="G131" s="92">
        <f t="shared" si="1"/>
        <v>100</v>
      </c>
    </row>
    <row r="132" spans="1:7" ht="27">
      <c r="A132" s="255"/>
      <c r="B132" s="256"/>
      <c r="C132" s="173" t="s">
        <v>46</v>
      </c>
      <c r="D132" s="29" t="s">
        <v>100</v>
      </c>
      <c r="E132" s="58">
        <v>22901</v>
      </c>
      <c r="F132" s="53">
        <v>22901</v>
      </c>
      <c r="G132" s="79">
        <f t="shared" si="1"/>
        <v>100</v>
      </c>
    </row>
    <row r="133" spans="1:7" ht="14.25">
      <c r="A133" s="350"/>
      <c r="B133" s="107">
        <v>85278</v>
      </c>
      <c r="C133" s="347"/>
      <c r="D133" s="105" t="s">
        <v>188</v>
      </c>
      <c r="E133" s="106">
        <f>SUM(E134,)</f>
        <v>6000</v>
      </c>
      <c r="F133" s="106">
        <f>SUM(F134,)</f>
        <v>6000</v>
      </c>
      <c r="G133" s="92">
        <v>100</v>
      </c>
    </row>
    <row r="134" spans="1:7" ht="44.25" customHeight="1">
      <c r="A134" s="235"/>
      <c r="B134" s="349"/>
      <c r="C134" s="172" t="s">
        <v>67</v>
      </c>
      <c r="D134" s="8" t="s">
        <v>68</v>
      </c>
      <c r="E134" s="58">
        <v>6000</v>
      </c>
      <c r="F134" s="53">
        <v>6000</v>
      </c>
      <c r="G134" s="79">
        <v>100</v>
      </c>
    </row>
    <row r="135" spans="1:7" ht="15.75" customHeight="1">
      <c r="A135" s="271">
        <v>854</v>
      </c>
      <c r="B135" s="272"/>
      <c r="C135" s="273"/>
      <c r="D135" s="36" t="s">
        <v>107</v>
      </c>
      <c r="E135" s="61">
        <f>SUM(E136)</f>
        <v>20000</v>
      </c>
      <c r="F135" s="62">
        <f>SUM(F136)</f>
        <v>20000</v>
      </c>
      <c r="G135" s="98">
        <f t="shared" si="1"/>
        <v>100</v>
      </c>
    </row>
    <row r="136" spans="1:7" ht="14.25">
      <c r="A136" s="97"/>
      <c r="B136" s="186">
        <v>85415</v>
      </c>
      <c r="C136" s="37"/>
      <c r="D136" s="32" t="s">
        <v>108</v>
      </c>
      <c r="E136" s="60">
        <f>SUM(E137)</f>
        <v>20000</v>
      </c>
      <c r="F136" s="166">
        <f>SUM(F137)</f>
        <v>20000</v>
      </c>
      <c r="G136" s="87">
        <f t="shared" si="1"/>
        <v>100</v>
      </c>
    </row>
    <row r="137" spans="1:7" ht="27">
      <c r="A137" s="259"/>
      <c r="B137" s="260"/>
      <c r="C137" s="173" t="s">
        <v>46</v>
      </c>
      <c r="D137" s="29" t="s">
        <v>100</v>
      </c>
      <c r="E137" s="58">
        <v>20000</v>
      </c>
      <c r="F137" s="53">
        <v>20000</v>
      </c>
      <c r="G137" s="99">
        <f t="shared" si="1"/>
        <v>100</v>
      </c>
    </row>
    <row r="138" spans="1:7" ht="15">
      <c r="A138" s="271">
        <v>855</v>
      </c>
      <c r="B138" s="272"/>
      <c r="C138" s="273"/>
      <c r="D138" s="111" t="s">
        <v>142</v>
      </c>
      <c r="E138" s="112">
        <f>SUM(E139,E142,E147,E149,E152,)</f>
        <v>8266541.5</v>
      </c>
      <c r="F138" s="112">
        <f>SUM(F139,F142,F147,F149,F152,)</f>
        <v>8152920.48</v>
      </c>
      <c r="G138" s="89">
        <f t="shared" si="1"/>
        <v>98.62553136641243</v>
      </c>
    </row>
    <row r="139" spans="1:7" ht="15.75">
      <c r="A139" s="117"/>
      <c r="B139" s="107">
        <v>85501</v>
      </c>
      <c r="C139" s="113"/>
      <c r="D139" s="105" t="s">
        <v>139</v>
      </c>
      <c r="E139" s="106">
        <f>SUM(E140:E141)</f>
        <v>6024994</v>
      </c>
      <c r="F139" s="106">
        <f>SUM(F140:F141)</f>
        <v>5989329.74</v>
      </c>
      <c r="G139" s="85">
        <f t="shared" si="1"/>
        <v>99.40806148520647</v>
      </c>
    </row>
    <row r="140" spans="1:7" ht="69">
      <c r="A140" s="308"/>
      <c r="B140" s="309"/>
      <c r="C140" s="173" t="s">
        <v>143</v>
      </c>
      <c r="D140" s="29" t="s">
        <v>144</v>
      </c>
      <c r="E140" s="58">
        <v>6023994</v>
      </c>
      <c r="F140" s="69">
        <v>5988329.74</v>
      </c>
      <c r="G140" s="99">
        <f t="shared" si="1"/>
        <v>99.40796322174292</v>
      </c>
    </row>
    <row r="141" spans="1:7" ht="69">
      <c r="A141" s="333"/>
      <c r="B141" s="334"/>
      <c r="C141" s="173" t="s">
        <v>146</v>
      </c>
      <c r="D141" s="29" t="s">
        <v>148</v>
      </c>
      <c r="E141" s="58">
        <v>1000</v>
      </c>
      <c r="F141" s="69">
        <v>1000</v>
      </c>
      <c r="G141" s="99">
        <f t="shared" si="1"/>
        <v>100</v>
      </c>
    </row>
    <row r="142" spans="1:7" ht="42.75">
      <c r="A142" s="118"/>
      <c r="B142" s="185">
        <v>85502</v>
      </c>
      <c r="C142" s="113"/>
      <c r="D142" s="105" t="s">
        <v>145</v>
      </c>
      <c r="E142" s="116">
        <f>SUM(E143:E146)</f>
        <v>2000589.5</v>
      </c>
      <c r="F142" s="116">
        <f>SUM(F143:F146)</f>
        <v>1926172.0399999998</v>
      </c>
      <c r="G142" s="85">
        <f t="shared" si="1"/>
        <v>96.28022340415163</v>
      </c>
    </row>
    <row r="143" spans="1:7" ht="15">
      <c r="A143" s="304"/>
      <c r="B143" s="305"/>
      <c r="C143" s="173" t="s">
        <v>6</v>
      </c>
      <c r="D143" s="29" t="s">
        <v>147</v>
      </c>
      <c r="E143" s="58">
        <v>1</v>
      </c>
      <c r="F143" s="69">
        <v>1</v>
      </c>
      <c r="G143" s="99">
        <f t="shared" si="1"/>
        <v>100</v>
      </c>
    </row>
    <row r="144" spans="1:7" ht="54.75">
      <c r="A144" s="306"/>
      <c r="B144" s="307"/>
      <c r="C144" s="173" t="s">
        <v>67</v>
      </c>
      <c r="D144" s="8" t="s">
        <v>68</v>
      </c>
      <c r="E144" s="58">
        <v>1973042</v>
      </c>
      <c r="F144" s="69">
        <v>1901960.4</v>
      </c>
      <c r="G144" s="99">
        <f t="shared" si="1"/>
        <v>96.39736001565096</v>
      </c>
    </row>
    <row r="145" spans="1:7" ht="41.25">
      <c r="A145" s="306"/>
      <c r="B145" s="307"/>
      <c r="C145" s="173" t="s">
        <v>40</v>
      </c>
      <c r="D145" s="8" t="s">
        <v>41</v>
      </c>
      <c r="E145" s="58">
        <v>26280</v>
      </c>
      <c r="F145" s="69">
        <v>22944.14</v>
      </c>
      <c r="G145" s="99">
        <f t="shared" si="1"/>
        <v>87.30646879756469</v>
      </c>
    </row>
    <row r="146" spans="1:7" ht="69">
      <c r="A146" s="255"/>
      <c r="B146" s="256"/>
      <c r="C146" s="173" t="s">
        <v>146</v>
      </c>
      <c r="D146" s="29" t="s">
        <v>148</v>
      </c>
      <c r="E146" s="58">
        <v>1266.5</v>
      </c>
      <c r="F146" s="69">
        <v>1266.5</v>
      </c>
      <c r="G146" s="99">
        <f t="shared" si="1"/>
        <v>100</v>
      </c>
    </row>
    <row r="147" spans="1:7" ht="15.75">
      <c r="A147" s="119"/>
      <c r="B147" s="107">
        <v>85503</v>
      </c>
      <c r="C147" s="114"/>
      <c r="D147" s="115" t="s">
        <v>149</v>
      </c>
      <c r="E147" s="116">
        <f>SUM(E148)</f>
        <v>176</v>
      </c>
      <c r="F147" s="116">
        <f>SUM(F148:F148)</f>
        <v>176</v>
      </c>
      <c r="G147" s="85">
        <f t="shared" si="1"/>
        <v>100</v>
      </c>
    </row>
    <row r="148" spans="1:7" ht="44.25" customHeight="1">
      <c r="A148" s="304"/>
      <c r="B148" s="305"/>
      <c r="C148" s="30" t="s">
        <v>67</v>
      </c>
      <c r="D148" s="8" t="s">
        <v>68</v>
      </c>
      <c r="E148" s="58">
        <v>176</v>
      </c>
      <c r="F148" s="69">
        <v>176</v>
      </c>
      <c r="G148" s="99">
        <f t="shared" si="1"/>
        <v>100</v>
      </c>
    </row>
    <row r="149" spans="1:7" ht="15" customHeight="1">
      <c r="A149" s="118"/>
      <c r="B149" s="107">
        <v>85504</v>
      </c>
      <c r="C149" s="113"/>
      <c r="D149" s="105" t="s">
        <v>150</v>
      </c>
      <c r="E149" s="116">
        <f>SUM(E150:E151)</f>
        <v>228930</v>
      </c>
      <c r="F149" s="116">
        <f>SUM(F150:F151)</f>
        <v>227070</v>
      </c>
      <c r="G149" s="85">
        <f t="shared" si="1"/>
        <v>99.18752457082951</v>
      </c>
    </row>
    <row r="150" spans="1:7" ht="47.25" customHeight="1">
      <c r="A150" s="306"/>
      <c r="B150" s="307"/>
      <c r="C150" s="173" t="s">
        <v>67</v>
      </c>
      <c r="D150" s="8" t="s">
        <v>68</v>
      </c>
      <c r="E150" s="58">
        <v>227230</v>
      </c>
      <c r="F150" s="69">
        <v>225370</v>
      </c>
      <c r="G150" s="99">
        <f t="shared" si="1"/>
        <v>99.18144611186904</v>
      </c>
    </row>
    <row r="151" spans="1:7" ht="32.25" customHeight="1">
      <c r="A151" s="351"/>
      <c r="B151" s="234"/>
      <c r="C151" s="173" t="s">
        <v>189</v>
      </c>
      <c r="D151" s="8" t="s">
        <v>190</v>
      </c>
      <c r="E151" s="58">
        <v>1700</v>
      </c>
      <c r="F151" s="69">
        <v>1700</v>
      </c>
      <c r="G151" s="99">
        <f t="shared" si="1"/>
        <v>100</v>
      </c>
    </row>
    <row r="152" spans="1:7" ht="100.5">
      <c r="A152" s="107"/>
      <c r="B152" s="185">
        <v>85513</v>
      </c>
      <c r="C152" s="113"/>
      <c r="D152" s="105" t="s">
        <v>165</v>
      </c>
      <c r="E152" s="116">
        <f>SUM(E153)</f>
        <v>11852</v>
      </c>
      <c r="F152" s="116">
        <f>SUM(F153)</f>
        <v>10172.7</v>
      </c>
      <c r="G152" s="85">
        <f t="shared" si="1"/>
        <v>85.83108336145798</v>
      </c>
    </row>
    <row r="153" spans="1:7" ht="46.5" customHeight="1">
      <c r="A153" s="335"/>
      <c r="B153" s="260"/>
      <c r="C153" s="173" t="s">
        <v>67</v>
      </c>
      <c r="D153" s="8" t="s">
        <v>68</v>
      </c>
      <c r="E153" s="58">
        <v>11852</v>
      </c>
      <c r="F153" s="69">
        <v>10172.7</v>
      </c>
      <c r="G153" s="99">
        <f t="shared" si="1"/>
        <v>85.83108336145798</v>
      </c>
    </row>
    <row r="154" spans="1:7" ht="27">
      <c r="A154" s="319">
        <v>900</v>
      </c>
      <c r="B154" s="320"/>
      <c r="C154" s="321"/>
      <c r="D154" s="41" t="s">
        <v>29</v>
      </c>
      <c r="E154" s="55">
        <f>SUM(E155,E158,E162,E164,)</f>
        <v>1109545</v>
      </c>
      <c r="F154" s="55">
        <f>SUM(F155,F158,F162,F164,)</f>
        <v>947103.84</v>
      </c>
      <c r="G154" s="100">
        <f t="shared" si="1"/>
        <v>85.35966004082755</v>
      </c>
    </row>
    <row r="155" spans="1:7" ht="15.75">
      <c r="A155" s="167"/>
      <c r="B155" s="17" t="s">
        <v>65</v>
      </c>
      <c r="C155" s="17"/>
      <c r="D155" s="16" t="s">
        <v>30</v>
      </c>
      <c r="E155" s="44">
        <f>SUM(E156:E157)</f>
        <v>191000</v>
      </c>
      <c r="F155" s="45">
        <f>SUM(F156:F157)</f>
        <v>210928.66999999998</v>
      </c>
      <c r="G155" s="78">
        <f t="shared" si="1"/>
        <v>110.43385863874344</v>
      </c>
    </row>
    <row r="156" spans="1:7" ht="13.5">
      <c r="A156" s="278"/>
      <c r="B156" s="279"/>
      <c r="C156" s="172" t="s">
        <v>3</v>
      </c>
      <c r="D156" s="12" t="s">
        <v>39</v>
      </c>
      <c r="E156" s="51">
        <v>190000</v>
      </c>
      <c r="F156" s="53">
        <v>210310.09</v>
      </c>
      <c r="G156" s="79">
        <f t="shared" si="1"/>
        <v>110.68952105263156</v>
      </c>
    </row>
    <row r="157" spans="1:7" ht="21" customHeight="1">
      <c r="A157" s="288"/>
      <c r="B157" s="289"/>
      <c r="C157" s="171" t="s">
        <v>6</v>
      </c>
      <c r="D157" s="4" t="s">
        <v>147</v>
      </c>
      <c r="E157" s="46">
        <v>1000</v>
      </c>
      <c r="F157" s="53">
        <v>618.58</v>
      </c>
      <c r="G157" s="79">
        <f t="shared" si="1"/>
        <v>61.858000000000004</v>
      </c>
    </row>
    <row r="158" spans="1:7" ht="21" customHeight="1">
      <c r="A158" s="94"/>
      <c r="B158" s="146">
        <v>90002</v>
      </c>
      <c r="C158" s="71"/>
      <c r="D158" s="72" t="s">
        <v>132</v>
      </c>
      <c r="E158" s="73">
        <f>SUM(E159:E161)</f>
        <v>877500</v>
      </c>
      <c r="F158" s="73">
        <f>SUM(F159:F161)</f>
        <v>694667.01</v>
      </c>
      <c r="G158" s="85">
        <f t="shared" si="1"/>
        <v>79.16433162393163</v>
      </c>
    </row>
    <row r="159" spans="1:7" ht="45" customHeight="1">
      <c r="A159" s="292"/>
      <c r="B159" s="293"/>
      <c r="C159" s="171" t="s">
        <v>50</v>
      </c>
      <c r="D159" s="4" t="s">
        <v>133</v>
      </c>
      <c r="E159" s="46">
        <v>875000</v>
      </c>
      <c r="F159" s="69">
        <v>689885.53</v>
      </c>
      <c r="G159" s="79">
        <f t="shared" si="1"/>
        <v>78.84406057142857</v>
      </c>
    </row>
    <row r="160" spans="1:7" ht="30" customHeight="1">
      <c r="A160" s="294"/>
      <c r="B160" s="295"/>
      <c r="C160" s="171" t="s">
        <v>154</v>
      </c>
      <c r="D160" s="12" t="s">
        <v>155</v>
      </c>
      <c r="E160" s="46">
        <v>2000</v>
      </c>
      <c r="F160" s="69">
        <v>4185.4</v>
      </c>
      <c r="G160" s="79">
        <f t="shared" si="1"/>
        <v>209.26999999999998</v>
      </c>
    </row>
    <row r="161" spans="1:7" ht="33" customHeight="1">
      <c r="A161" s="296"/>
      <c r="B161" s="297"/>
      <c r="C161" s="171" t="s">
        <v>13</v>
      </c>
      <c r="D161" s="4" t="s">
        <v>14</v>
      </c>
      <c r="E161" s="46">
        <v>500</v>
      </c>
      <c r="F161" s="69">
        <v>596.08</v>
      </c>
      <c r="G161" s="79">
        <f t="shared" si="1"/>
        <v>119.21600000000001</v>
      </c>
    </row>
    <row r="162" spans="1:7" ht="51" customHeight="1">
      <c r="A162" s="95"/>
      <c r="B162" s="184">
        <v>90019</v>
      </c>
      <c r="C162" s="17"/>
      <c r="D162" s="16" t="s">
        <v>116</v>
      </c>
      <c r="E162" s="44">
        <f>SUM(E163)</f>
        <v>5000</v>
      </c>
      <c r="F162" s="44">
        <f>SUM(F163)</f>
        <v>5463.16</v>
      </c>
      <c r="G162" s="88">
        <f t="shared" si="1"/>
        <v>109.26320000000001</v>
      </c>
    </row>
    <row r="163" spans="1:7" ht="24" customHeight="1">
      <c r="A163" s="282"/>
      <c r="B163" s="237"/>
      <c r="C163" s="171" t="s">
        <v>9</v>
      </c>
      <c r="D163" s="4" t="s">
        <v>69</v>
      </c>
      <c r="E163" s="46">
        <v>5000</v>
      </c>
      <c r="F163" s="53">
        <v>5463.16</v>
      </c>
      <c r="G163" s="79">
        <f t="shared" si="1"/>
        <v>109.26320000000001</v>
      </c>
    </row>
    <row r="164" spans="1:7" ht="24" customHeight="1">
      <c r="A164" s="75"/>
      <c r="B164" s="146">
        <v>90095</v>
      </c>
      <c r="C164" s="71"/>
      <c r="D164" s="72" t="s">
        <v>49</v>
      </c>
      <c r="E164" s="121">
        <f>SUM(E165)</f>
        <v>36045</v>
      </c>
      <c r="F164" s="121">
        <f>SUM(F165)</f>
        <v>36045</v>
      </c>
      <c r="G164" s="92">
        <f t="shared" si="1"/>
        <v>100</v>
      </c>
    </row>
    <row r="165" spans="1:7" ht="60" customHeight="1">
      <c r="A165" s="236"/>
      <c r="B165" s="237"/>
      <c r="C165" s="171" t="s">
        <v>161</v>
      </c>
      <c r="D165" s="4" t="s">
        <v>162</v>
      </c>
      <c r="E165" s="76">
        <v>36045</v>
      </c>
      <c r="F165" s="53">
        <v>36045</v>
      </c>
      <c r="G165" s="79">
        <f t="shared" si="1"/>
        <v>100</v>
      </c>
    </row>
    <row r="166" spans="1:7" ht="34.5" customHeight="1">
      <c r="A166" s="238">
        <v>921</v>
      </c>
      <c r="B166" s="238"/>
      <c r="C166" s="239"/>
      <c r="D166" s="224" t="s">
        <v>175</v>
      </c>
      <c r="E166" s="225">
        <f>SUM(E167)</f>
        <v>6000</v>
      </c>
      <c r="F166" s="225">
        <f>SUM(F167)</f>
        <v>6450</v>
      </c>
      <c r="G166" s="226">
        <v>100</v>
      </c>
    </row>
    <row r="167" spans="1:7" ht="21" customHeight="1">
      <c r="A167" s="227"/>
      <c r="B167" s="227">
        <v>92109</v>
      </c>
      <c r="C167" s="179"/>
      <c r="D167" s="228" t="s">
        <v>176</v>
      </c>
      <c r="E167" s="165">
        <f>SUM(E168)</f>
        <v>6000</v>
      </c>
      <c r="F167" s="165">
        <f>SUM(F168)</f>
        <v>6450</v>
      </c>
      <c r="G167" s="92">
        <v>100</v>
      </c>
    </row>
    <row r="168" spans="1:7" ht="33.75" customHeight="1">
      <c r="A168" s="240"/>
      <c r="B168" s="237"/>
      <c r="C168" s="171" t="s">
        <v>31</v>
      </c>
      <c r="D168" s="223" t="s">
        <v>158</v>
      </c>
      <c r="E168" s="46">
        <v>6000</v>
      </c>
      <c r="F168" s="69">
        <v>6450</v>
      </c>
      <c r="G168" s="79">
        <v>100</v>
      </c>
    </row>
    <row r="169" spans="1:7" ht="24" customHeight="1">
      <c r="A169" s="252" t="s">
        <v>120</v>
      </c>
      <c r="B169" s="253"/>
      <c r="C169" s="253"/>
      <c r="D169" s="254"/>
      <c r="E169" s="68">
        <f>SUM(E166,E154,E138,E135,E117,E114,E95,E82,E55,E50,E40,E37,E30,E27,E11,E7,)</f>
        <v>27650595.65</v>
      </c>
      <c r="F169" s="68">
        <f>SUM(F166,F154,F138,F135,F117,F114,F95,F82,F55,F50,F40,F37,F30,F27,F11,F7,)</f>
        <v>27499407.220000003</v>
      </c>
      <c r="G169" s="101">
        <f t="shared" si="1"/>
        <v>99.45321818049155</v>
      </c>
    </row>
    <row r="170" spans="1:7" ht="24" customHeight="1">
      <c r="A170" s="364" t="s">
        <v>34</v>
      </c>
      <c r="B170" s="364"/>
      <c r="C170" s="365"/>
      <c r="D170" s="361" t="s">
        <v>193</v>
      </c>
      <c r="E170" s="74">
        <f>SUM(E171,)</f>
        <v>10000</v>
      </c>
      <c r="F170" s="74">
        <f>SUM(F171,)</f>
        <v>10000</v>
      </c>
      <c r="G170" s="89">
        <v>100</v>
      </c>
    </row>
    <row r="171" spans="1:7" ht="24" customHeight="1">
      <c r="A171" s="352"/>
      <c r="B171" s="71" t="s">
        <v>48</v>
      </c>
      <c r="C171" s="75"/>
      <c r="D171" s="366" t="s">
        <v>49</v>
      </c>
      <c r="E171" s="73">
        <f>SUM(E172,)</f>
        <v>10000</v>
      </c>
      <c r="F171" s="73">
        <f>SUM(F172,)</f>
        <v>10000</v>
      </c>
      <c r="G171" s="85">
        <v>100</v>
      </c>
    </row>
    <row r="172" spans="1:7" ht="79.5" customHeight="1">
      <c r="A172" s="362"/>
      <c r="B172" s="363"/>
      <c r="C172" s="233">
        <v>6300</v>
      </c>
      <c r="D172" s="126" t="s">
        <v>182</v>
      </c>
      <c r="E172" s="367">
        <v>10000</v>
      </c>
      <c r="F172" s="367">
        <v>10000</v>
      </c>
      <c r="G172" s="91">
        <v>100</v>
      </c>
    </row>
    <row r="173" spans="1:7" ht="24" customHeight="1">
      <c r="A173" s="242">
        <v>600</v>
      </c>
      <c r="B173" s="243"/>
      <c r="C173" s="244"/>
      <c r="D173" s="124" t="s">
        <v>117</v>
      </c>
      <c r="E173" s="122">
        <f>SUM(E174)</f>
        <v>563852</v>
      </c>
      <c r="F173" s="122">
        <f>SUM(F174)</f>
        <v>564902</v>
      </c>
      <c r="G173" s="89">
        <v>100</v>
      </c>
    </row>
    <row r="174" spans="1:7" ht="24" customHeight="1">
      <c r="A174" s="123"/>
      <c r="B174" s="183">
        <v>60016</v>
      </c>
      <c r="C174" s="75"/>
      <c r="D174" s="125" t="s">
        <v>118</v>
      </c>
      <c r="E174" s="121">
        <f>SUM(E175:E177)</f>
        <v>563852</v>
      </c>
      <c r="F174" s="121">
        <f>SUM(F175:F177)</f>
        <v>564902</v>
      </c>
      <c r="G174" s="85">
        <v>100</v>
      </c>
    </row>
    <row r="175" spans="1:7" ht="79.5" customHeight="1">
      <c r="A175" s="353"/>
      <c r="B175" s="354"/>
      <c r="C175" s="170">
        <v>6260</v>
      </c>
      <c r="D175" s="126" t="s">
        <v>177</v>
      </c>
      <c r="E175" s="136">
        <v>97570</v>
      </c>
      <c r="F175" s="136">
        <v>97570</v>
      </c>
      <c r="G175" s="91">
        <v>100</v>
      </c>
    </row>
    <row r="176" spans="1:7" ht="62.25" customHeight="1">
      <c r="A176" s="355"/>
      <c r="B176" s="356"/>
      <c r="C176" s="170">
        <v>6280</v>
      </c>
      <c r="D176" s="126" t="s">
        <v>162</v>
      </c>
      <c r="E176" s="136">
        <v>73440</v>
      </c>
      <c r="F176" s="136">
        <v>73440</v>
      </c>
      <c r="G176" s="91">
        <v>100</v>
      </c>
    </row>
    <row r="177" spans="1:7" ht="79.5" customHeight="1">
      <c r="A177" s="250"/>
      <c r="B177" s="357"/>
      <c r="C177" s="170">
        <v>6350</v>
      </c>
      <c r="D177" s="126" t="s">
        <v>178</v>
      </c>
      <c r="E177" s="136">
        <v>392842</v>
      </c>
      <c r="F177" s="136">
        <v>393892</v>
      </c>
      <c r="G177" s="91">
        <v>100</v>
      </c>
    </row>
    <row r="178" spans="1:7" ht="27" customHeight="1">
      <c r="A178" s="243">
        <v>758</v>
      </c>
      <c r="B178" s="243"/>
      <c r="C178" s="244"/>
      <c r="D178" s="124" t="s">
        <v>88</v>
      </c>
      <c r="E178" s="122">
        <f>SUM(E179,)</f>
        <v>537791.84</v>
      </c>
      <c r="F178" s="122">
        <f>SUM(F179,)</f>
        <v>537791.84</v>
      </c>
      <c r="G178" s="89">
        <v>100</v>
      </c>
    </row>
    <row r="179" spans="1:7" ht="33" customHeight="1">
      <c r="A179" s="352"/>
      <c r="B179" s="352"/>
      <c r="C179" s="146">
        <v>75814</v>
      </c>
      <c r="D179" s="125" t="s">
        <v>94</v>
      </c>
      <c r="E179" s="121">
        <f>SUM(E180:E181)</f>
        <v>537791.84</v>
      </c>
      <c r="F179" s="121">
        <f>SUM(F180:F181)</f>
        <v>537791.84</v>
      </c>
      <c r="G179" s="85">
        <v>100</v>
      </c>
    </row>
    <row r="180" spans="1:7" ht="46.5" customHeight="1">
      <c r="A180" s="353"/>
      <c r="B180" s="354"/>
      <c r="C180" s="170">
        <v>6290</v>
      </c>
      <c r="D180" s="126" t="s">
        <v>191</v>
      </c>
      <c r="E180" s="136">
        <v>503857</v>
      </c>
      <c r="F180" s="136">
        <v>503857</v>
      </c>
      <c r="G180" s="91">
        <v>100</v>
      </c>
    </row>
    <row r="181" spans="1:7" ht="48" customHeight="1">
      <c r="A181" s="355"/>
      <c r="B181" s="356"/>
      <c r="C181" s="170">
        <v>6330</v>
      </c>
      <c r="D181" s="126" t="s">
        <v>192</v>
      </c>
      <c r="E181" s="136">
        <v>33934.84</v>
      </c>
      <c r="F181" s="136">
        <v>33934.84</v>
      </c>
      <c r="G181" s="91">
        <v>100</v>
      </c>
    </row>
    <row r="182" spans="1:7" ht="26.25" customHeight="1">
      <c r="A182" s="246">
        <v>700</v>
      </c>
      <c r="B182" s="247"/>
      <c r="C182" s="248"/>
      <c r="D182" s="148" t="s">
        <v>121</v>
      </c>
      <c r="E182" s="137">
        <f>SUM(E183)</f>
        <v>1000</v>
      </c>
      <c r="F182" s="137">
        <f>SUM(F183)</f>
        <v>819.17</v>
      </c>
      <c r="G182" s="102">
        <f t="shared" si="1"/>
        <v>81.917</v>
      </c>
    </row>
    <row r="183" spans="1:7" ht="23.25" customHeight="1">
      <c r="A183" s="149"/>
      <c r="B183" s="150">
        <v>70005</v>
      </c>
      <c r="C183" s="151"/>
      <c r="D183" s="152" t="s">
        <v>122</v>
      </c>
      <c r="E183" s="67">
        <f>SUM(E184:E184)</f>
        <v>1000</v>
      </c>
      <c r="F183" s="67">
        <f>SUM(F184:F184)</f>
        <v>819.17</v>
      </c>
      <c r="G183" s="87">
        <f t="shared" si="1"/>
        <v>81.917</v>
      </c>
    </row>
    <row r="184" spans="1:7" ht="22.5" customHeight="1" thickBot="1">
      <c r="A184" s="249"/>
      <c r="B184" s="250"/>
      <c r="C184" s="169" t="s">
        <v>38</v>
      </c>
      <c r="D184" s="128" t="s">
        <v>134</v>
      </c>
      <c r="E184" s="129">
        <v>1000</v>
      </c>
      <c r="F184" s="130">
        <v>819.17</v>
      </c>
      <c r="G184" s="131">
        <f t="shared" si="1"/>
        <v>81.917</v>
      </c>
    </row>
    <row r="185" spans="1:7" ht="36" customHeight="1">
      <c r="A185" s="242">
        <v>900</v>
      </c>
      <c r="B185" s="243"/>
      <c r="C185" s="244"/>
      <c r="D185" s="124" t="s">
        <v>179</v>
      </c>
      <c r="E185" s="122">
        <f>SUM(E186)</f>
        <v>750000</v>
      </c>
      <c r="F185" s="122">
        <f>SUM(F186)</f>
        <v>742403.08</v>
      </c>
      <c r="G185" s="230">
        <f t="shared" si="1"/>
        <v>98.98707733333333</v>
      </c>
    </row>
    <row r="186" spans="1:7" ht="23.25" customHeight="1">
      <c r="A186" s="107"/>
      <c r="B186" s="107">
        <v>90001</v>
      </c>
      <c r="C186" s="179"/>
      <c r="D186" s="229" t="s">
        <v>180</v>
      </c>
      <c r="E186" s="116">
        <f>SUM(E187)</f>
        <v>750000</v>
      </c>
      <c r="F186" s="116">
        <f>SUM(F187)</f>
        <v>742403.08</v>
      </c>
      <c r="G186" s="104">
        <f t="shared" si="1"/>
        <v>98.98707733333333</v>
      </c>
    </row>
    <row r="187" spans="1:7" ht="78" customHeight="1">
      <c r="A187" s="245"/>
      <c r="B187" s="241"/>
      <c r="C187" s="168" t="s">
        <v>124</v>
      </c>
      <c r="D187" s="144" t="s">
        <v>151</v>
      </c>
      <c r="E187" s="136">
        <v>750000</v>
      </c>
      <c r="F187" s="143">
        <v>742403.08</v>
      </c>
      <c r="G187" s="103">
        <f t="shared" si="1"/>
        <v>98.98707733333333</v>
      </c>
    </row>
    <row r="188" spans="1:7" ht="30" customHeight="1">
      <c r="A188" s="330">
        <v>921</v>
      </c>
      <c r="B188" s="331"/>
      <c r="C188" s="332"/>
      <c r="D188" s="127" t="s">
        <v>175</v>
      </c>
      <c r="E188" s="122">
        <f>SUM(E189)</f>
        <v>500000</v>
      </c>
      <c r="F188" s="122">
        <f>SUM(F189)</f>
        <v>500000</v>
      </c>
      <c r="G188" s="230">
        <f t="shared" si="1"/>
        <v>100</v>
      </c>
    </row>
    <row r="189" spans="1:7" ht="21" customHeight="1">
      <c r="A189" s="146"/>
      <c r="B189" s="146">
        <v>92109</v>
      </c>
      <c r="C189" s="147"/>
      <c r="D189" s="154" t="s">
        <v>176</v>
      </c>
      <c r="E189" s="121">
        <f>SUM(E190:E190)</f>
        <v>500000</v>
      </c>
      <c r="F189" s="121">
        <f>SUM(F190:F190)</f>
        <v>500000</v>
      </c>
      <c r="G189" s="104">
        <f t="shared" si="1"/>
        <v>100</v>
      </c>
    </row>
    <row r="190" spans="1:7" ht="83.25" customHeight="1">
      <c r="A190" s="358"/>
      <c r="B190" s="358"/>
      <c r="C190" s="359" t="s">
        <v>124</v>
      </c>
      <c r="D190" s="144" t="s">
        <v>151</v>
      </c>
      <c r="E190" s="136">
        <v>500000</v>
      </c>
      <c r="F190" s="143">
        <v>500000</v>
      </c>
      <c r="G190" s="103">
        <f t="shared" si="1"/>
        <v>100</v>
      </c>
    </row>
    <row r="191" spans="1:7" ht="33" customHeight="1">
      <c r="A191" s="360" t="s">
        <v>123</v>
      </c>
      <c r="B191" s="360"/>
      <c r="C191" s="360"/>
      <c r="D191" s="360"/>
      <c r="E191" s="145">
        <f>SUM(E170,E173,E178,E182,E185,E188,)</f>
        <v>2362643.84</v>
      </c>
      <c r="F191" s="145">
        <f>SUM(F170,F173,F178,F182,F185,F188,)</f>
        <v>2355916.09</v>
      </c>
      <c r="G191" s="104">
        <f t="shared" si="1"/>
        <v>99.71524485044687</v>
      </c>
    </row>
    <row r="192" spans="1:7" ht="19.5" customHeight="1" thickBot="1">
      <c r="A192" s="290" t="s">
        <v>32</v>
      </c>
      <c r="B192" s="291"/>
      <c r="C192" s="291"/>
      <c r="D192" s="291"/>
      <c r="E192" s="120">
        <f>SUM(E191,E169,)</f>
        <v>30013239.49</v>
      </c>
      <c r="F192" s="120">
        <f>SUM(F191,F169,)</f>
        <v>29855323.310000002</v>
      </c>
      <c r="G192" s="132">
        <f t="shared" si="1"/>
        <v>99.47384493415777</v>
      </c>
    </row>
    <row r="193" spans="7:9" ht="13.5" thickBot="1">
      <c r="G193" s="133"/>
      <c r="H193" s="134"/>
      <c r="I193" s="135"/>
    </row>
  </sheetData>
  <sheetProtection/>
  <mergeCells count="77">
    <mergeCell ref="A90:B92"/>
    <mergeCell ref="A42:B43"/>
    <mergeCell ref="A9:B10"/>
    <mergeCell ref="A29:B29"/>
    <mergeCell ref="A49:B49"/>
    <mergeCell ref="A178:C178"/>
    <mergeCell ref="A180:B181"/>
    <mergeCell ref="A170:C170"/>
    <mergeCell ref="A175:B177"/>
    <mergeCell ref="A97:B98"/>
    <mergeCell ref="A45:B45"/>
    <mergeCell ref="A47:B47"/>
    <mergeCell ref="A55:C55"/>
    <mergeCell ref="A66:B75"/>
    <mergeCell ref="A59:B64"/>
    <mergeCell ref="A57:B57"/>
    <mergeCell ref="A52:B52"/>
    <mergeCell ref="A188:C188"/>
    <mergeCell ref="A140:B141"/>
    <mergeCell ref="A153:B153"/>
    <mergeCell ref="A84:B84"/>
    <mergeCell ref="A138:C138"/>
    <mergeCell ref="A154:C154"/>
    <mergeCell ref="A122:B122"/>
    <mergeCell ref="A114:C114"/>
    <mergeCell ref="A143:B146"/>
    <mergeCell ref="A130:B130"/>
    <mergeCell ref="A30:C30"/>
    <mergeCell ref="A39:B39"/>
    <mergeCell ref="A27:C27"/>
    <mergeCell ref="A11:C11"/>
    <mergeCell ref="A7:C7"/>
    <mergeCell ref="A22:B23"/>
    <mergeCell ref="A19:B20"/>
    <mergeCell ref="A25:B26"/>
    <mergeCell ref="A190:B190"/>
    <mergeCell ref="A150:B150"/>
    <mergeCell ref="A32:B36"/>
    <mergeCell ref="A50:C50"/>
    <mergeCell ref="A40:B40"/>
    <mergeCell ref="A37:B37"/>
    <mergeCell ref="A82:C82"/>
    <mergeCell ref="A54:B54"/>
    <mergeCell ref="A192:D192"/>
    <mergeCell ref="A163:B163"/>
    <mergeCell ref="A159:B161"/>
    <mergeCell ref="A156:B157"/>
    <mergeCell ref="A88:B88"/>
    <mergeCell ref="A119:B120"/>
    <mergeCell ref="A148:B148"/>
    <mergeCell ref="A126:B126"/>
    <mergeCell ref="A172:B172"/>
    <mergeCell ref="A100:B101"/>
    <mergeCell ref="A103:B105"/>
    <mergeCell ref="A94:B94"/>
    <mergeCell ref="A116:B116"/>
    <mergeCell ref="A117:C117"/>
    <mergeCell ref="A95:C95"/>
    <mergeCell ref="A109:B111"/>
    <mergeCell ref="A3:G3"/>
    <mergeCell ref="A169:D169"/>
    <mergeCell ref="A191:D191"/>
    <mergeCell ref="A132:B132"/>
    <mergeCell ref="A128:B128"/>
    <mergeCell ref="A137:B137"/>
    <mergeCell ref="A124:B124"/>
    <mergeCell ref="A77:B78"/>
    <mergeCell ref="A80:B81"/>
    <mergeCell ref="A135:C135"/>
    <mergeCell ref="A165:B165"/>
    <mergeCell ref="A166:C166"/>
    <mergeCell ref="A168:B168"/>
    <mergeCell ref="A185:C185"/>
    <mergeCell ref="A187:B187"/>
    <mergeCell ref="A173:C173"/>
    <mergeCell ref="A182:C182"/>
    <mergeCell ref="A184:B184"/>
  </mergeCells>
  <printOptions/>
  <pageMargins left="0.7874015748031497" right="0.7874015748031497" top="0.7874015748031497" bottom="0.984251968503937" header="0.5118110236220472" footer="0.5118110236220472"/>
  <pageSetup firstPageNumber="1" useFirstPageNumber="1" horizontalDpi="600" verticalDpi="600" orientation="portrait" paperSize="9" scale="75" r:id="rId1"/>
  <headerFooter alignWithMargins="0">
    <oddHeader xml:space="preserve">&amp;RZałącznik Nr 1 </oddHeader>
    <oddFooter>&amp;CStrona &amp;P</oddFooter>
  </headerFooter>
  <rowBreaks count="7" manualBreakCount="7">
    <brk id="39" max="6" man="1"/>
    <brk id="54" max="6" man="1"/>
    <brk id="81" max="6" man="1"/>
    <brk id="113" max="6" man="1"/>
    <brk id="137" max="6" man="1"/>
    <brk id="153" max="6" man="1"/>
    <brk id="17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rnagla</cp:lastModifiedBy>
  <cp:lastPrinted>2021-03-08T11:15:44Z</cp:lastPrinted>
  <dcterms:created xsi:type="dcterms:W3CDTF">1997-02-26T13:46:56Z</dcterms:created>
  <dcterms:modified xsi:type="dcterms:W3CDTF">2021-03-08T11:17:03Z</dcterms:modified>
  <cp:category/>
  <cp:version/>
  <cp:contentType/>
  <cp:contentStatus/>
</cp:coreProperties>
</file>