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965" windowWidth="14280" windowHeight="8265" activeTab="0"/>
  </bookViews>
  <sheets>
    <sheet name="pl.wydat." sheetId="1" r:id="rId1"/>
    <sheet name="Arkusz1" sheetId="2" r:id="rId2"/>
  </sheets>
  <definedNames>
    <definedName name="_xlnm.Print_Area" localSheetId="0">'pl.wydat.'!$A$1:$G$431</definedName>
  </definedNames>
  <calcPr fullCalcOnLoad="1"/>
</workbook>
</file>

<file path=xl/sharedStrings.xml><?xml version="1.0" encoding="utf-8"?>
<sst xmlns="http://schemas.openxmlformats.org/spreadsheetml/2006/main" count="612" uniqueCount="259">
  <si>
    <t>§</t>
  </si>
  <si>
    <t>Treść</t>
  </si>
  <si>
    <t>GOSPODARKA  MIESZKANIOWA</t>
  </si>
  <si>
    <t>Gospodarka  gruntami  i  nieruchomościami</t>
  </si>
  <si>
    <t>DZIAŁALNOŚĆ   USŁUGOWA</t>
  </si>
  <si>
    <t>ADMINISTRACJA  PUBLICZNA</t>
  </si>
  <si>
    <t>Urzędy  wojewódzkie</t>
  </si>
  <si>
    <t>URZĘDY  NACZELNYCH  ORGANÓW  WŁADZY  PAŃSTWOWEJ,  KONTROLI  I  OCHRONY  PRAWA  ORAZ  SĄDOWNICTWA</t>
  </si>
  <si>
    <t>Urzędy  naczelnych  organów  władzy państwowej, kontroli  i  ochrony  prawa</t>
  </si>
  <si>
    <t>OŚWIATA  I  WYCHOWANIE</t>
  </si>
  <si>
    <t>Szkoły  podstawowe</t>
  </si>
  <si>
    <t>Przedszkola</t>
  </si>
  <si>
    <t>POMOC  SPOŁECZNA</t>
  </si>
  <si>
    <t>Ośrodki  pomocy  społecznej</t>
  </si>
  <si>
    <t>Pozostała  działalność</t>
  </si>
  <si>
    <t>2310</t>
  </si>
  <si>
    <t>GOSPODARKA  KOMUNALNA  I  OCHRONA  ŚRODOWISKA</t>
  </si>
  <si>
    <t>Gospodarka  ściekowa  i  ochrona  wód</t>
  </si>
  <si>
    <t>OGÓŁEM</t>
  </si>
  <si>
    <t>010</t>
  </si>
  <si>
    <t>ROLNICTWO  I  ŁOWIECTWO</t>
  </si>
  <si>
    <t>01030</t>
  </si>
  <si>
    <t>TRANSPORT  I  ŁĄCZNOŚĆ</t>
  </si>
  <si>
    <t>Drogi  publiczne  gminne</t>
  </si>
  <si>
    <t xml:space="preserve">BEZPIECZEŃSTWO  PUBLICZNE  I  OCHRONA  PRZECIWPOŻAROWA </t>
  </si>
  <si>
    <t>Ochotnicze  straże  pożarne</t>
  </si>
  <si>
    <t>OBSŁUGA  DŁUGU  PUBLICZNEGO</t>
  </si>
  <si>
    <t>Obsługa  papierów  wartościowych,  kredytów i  pożyczek  jednostek  samorządu  terytorialnego</t>
  </si>
  <si>
    <t>Dowożenie  uczniów  do  szkół</t>
  </si>
  <si>
    <t>Dokształcanie  i doskonalenie  nauczycieli</t>
  </si>
  <si>
    <t>OCHRONA  ZDROWIA</t>
  </si>
  <si>
    <t>Przeciwdziałanie   alkoholizmowi</t>
  </si>
  <si>
    <t>Gospodarka  odpadami</t>
  </si>
  <si>
    <t>KULTURA  I  OCHRONA  DZIEDZICTWA  NARODOWEGO</t>
  </si>
  <si>
    <t>Biblioteki</t>
  </si>
  <si>
    <t>Zakup  materiałów  i  wyposażenia</t>
  </si>
  <si>
    <t>Izby  rolnicze</t>
  </si>
  <si>
    <t>Wpłaty  gmin  na  rzecz  izb  rolniczych  w  wysokości  2%  uzyskanych  wpływów z podatku  rolnego</t>
  </si>
  <si>
    <t>Wynagrodzenia  osobowe  pracowników</t>
  </si>
  <si>
    <t>Dodatkowe  wynagrodzenie  roczne</t>
  </si>
  <si>
    <t>Składki  na ubezpieczenia  społeczne</t>
  </si>
  <si>
    <t>Zakup energii</t>
  </si>
  <si>
    <t>Zakup  usług  pozostałych</t>
  </si>
  <si>
    <t>Podróże  służbowe  krajowe</t>
  </si>
  <si>
    <t>Wydatki inwestycyjne jednostek budżetowych</t>
  </si>
  <si>
    <t>Różne  opłaty  i  składki</t>
  </si>
  <si>
    <t>Zakup  energii</t>
  </si>
  <si>
    <t>Różne opłaty i składki</t>
  </si>
  <si>
    <t>Różne  wydatki  na  rzecz  osób  fizycznych</t>
  </si>
  <si>
    <t>Zakup  usług  zdrowotnych</t>
  </si>
  <si>
    <t>Oświetlenie  ulic  placów  i  dróg</t>
  </si>
  <si>
    <t>Zakupy  usług  remontowych</t>
  </si>
  <si>
    <t>Zakup usług pozostałych</t>
  </si>
  <si>
    <t>6050</t>
  </si>
  <si>
    <t>4300</t>
  </si>
  <si>
    <t>4210</t>
  </si>
  <si>
    <t>Zakup materiałów i wyposażenia</t>
  </si>
  <si>
    <t>Dotacje  celowe  z  budżetu  na  finansowanie  lub  dofinansowanie zadań  zleconych  do  realizacji  stowarzyszeniom</t>
  </si>
  <si>
    <t>4430</t>
  </si>
  <si>
    <t>852</t>
  </si>
  <si>
    <t xml:space="preserve">Wynagrodzenia  osobowe  pracowników  </t>
  </si>
  <si>
    <t>Zakup usług remontowych</t>
  </si>
  <si>
    <t>Zasiłki  i  pomoc  w  naturze  oraz  składki  na  ubezpieczenia emerytalne i rentowe</t>
  </si>
  <si>
    <t>4170</t>
  </si>
  <si>
    <t>Wynagrodzenia bezosobowe</t>
  </si>
  <si>
    <t>Świadczenia społeczne</t>
  </si>
  <si>
    <t>4360</t>
  </si>
  <si>
    <t>Wydatki na zakupy inwestycyjne jednostek budżetowych</t>
  </si>
  <si>
    <t>3020</t>
  </si>
  <si>
    <t>Pozostała działalność</t>
  </si>
  <si>
    <t>Podróże służbowe krajowe</t>
  </si>
  <si>
    <t>Odpisy na zakładowy fundusz świadczeń socjalnych</t>
  </si>
  <si>
    <t>Wydatki osobowe niezaliczone  do wynagrodzeń</t>
  </si>
  <si>
    <t xml:space="preserve">Wynagrodzenia osobowe pracowników </t>
  </si>
  <si>
    <t xml:space="preserve">Dodatkowe wynagrodzenia roczne </t>
  </si>
  <si>
    <t>Składki na ubezpieczenia społeczne</t>
  </si>
  <si>
    <t>Zakup materiałów  i wyposażenia</t>
  </si>
  <si>
    <t>Zakup usług zdrowotnych</t>
  </si>
  <si>
    <t>Odpisy na  zakładowy fundusz świadczeń socjalnych</t>
  </si>
  <si>
    <t>Wynagrodzenia osobowe pracowników</t>
  </si>
  <si>
    <t>Zakup środków żywności</t>
  </si>
  <si>
    <t>Szkolenia pracowników niebędących członkami korpusu służby cywilnej</t>
  </si>
  <si>
    <t>Rozdz.</t>
  </si>
  <si>
    <t>4700</t>
  </si>
  <si>
    <t>Szkolenia pracowników niebędących członkami korpusu słuzby cywilnej</t>
  </si>
  <si>
    <t xml:space="preserve">Dział </t>
  </si>
  <si>
    <t>400</t>
  </si>
  <si>
    <t>WYRWARZANIE I ZAOPATRYWANIE W ENERGIĘ ELEKTRYCZNĄ, GAZ I WODĘ</t>
  </si>
  <si>
    <t>40001</t>
  </si>
  <si>
    <t>Dostarczanie ciepła</t>
  </si>
  <si>
    <t>Wydatki osobowe niezaliczone do wynagrodzeń</t>
  </si>
  <si>
    <t>4010</t>
  </si>
  <si>
    <t>4280</t>
  </si>
  <si>
    <t>40002</t>
  </si>
  <si>
    <t>Dostarczanie wody</t>
  </si>
  <si>
    <t>4040</t>
  </si>
  <si>
    <t>4110</t>
  </si>
  <si>
    <t>4120</t>
  </si>
  <si>
    <t>4260</t>
  </si>
  <si>
    <t xml:space="preserve">4300  </t>
  </si>
  <si>
    <t>4410</t>
  </si>
  <si>
    <t>4440</t>
  </si>
  <si>
    <t>60016</t>
  </si>
  <si>
    <t>Dodatkowe wynagrodzenie roczne</t>
  </si>
  <si>
    <t>70005</t>
  </si>
  <si>
    <t>Rady  gmin</t>
  </si>
  <si>
    <t>75011</t>
  </si>
  <si>
    <t>75022</t>
  </si>
  <si>
    <t xml:space="preserve">Urzędy  gmin </t>
  </si>
  <si>
    <t>75095</t>
  </si>
  <si>
    <t>75101</t>
  </si>
  <si>
    <t>75412</t>
  </si>
  <si>
    <t>4610</t>
  </si>
  <si>
    <t>Koszty postępowania sądowego i prokuratorskiego</t>
  </si>
  <si>
    <t>75702</t>
  </si>
  <si>
    <t>85154</t>
  </si>
  <si>
    <t>3030</t>
  </si>
  <si>
    <t>Różne wydatki na rzecz osób fizycznych</t>
  </si>
  <si>
    <t>Ośrodki wsparcia</t>
  </si>
  <si>
    <t>92116</t>
  </si>
  <si>
    <t>90002</t>
  </si>
  <si>
    <t>90001</t>
  </si>
  <si>
    <t>90015</t>
  </si>
  <si>
    <t>80101</t>
  </si>
  <si>
    <t>75023</t>
  </si>
  <si>
    <t>90095</t>
  </si>
  <si>
    <t>92695</t>
  </si>
  <si>
    <t>2480</t>
  </si>
  <si>
    <t>Dotacja podmiotowa z budżetu dla samorządowej instytucji kultury</t>
  </si>
  <si>
    <t>82153</t>
  </si>
  <si>
    <t>Zwalczanie narkomanii</t>
  </si>
  <si>
    <t>Zakup leków, wyrobów medycznych i produktów biobójczych</t>
  </si>
  <si>
    <t>758</t>
  </si>
  <si>
    <t>RÓŻNE ROZLICZENIA</t>
  </si>
  <si>
    <t>75818</t>
  </si>
  <si>
    <t>Rezerwy ogólne i celowe</t>
  </si>
  <si>
    <t>4810</t>
  </si>
  <si>
    <t>Rezerwy</t>
  </si>
  <si>
    <t>01095</t>
  </si>
  <si>
    <t>Zakup usług pozostałcych</t>
  </si>
  <si>
    <t>90004</t>
  </si>
  <si>
    <t>Utrzymanie zielenii w miastach i gminach</t>
  </si>
  <si>
    <t>Wykonanie</t>
  </si>
  <si>
    <t>% wykon.</t>
  </si>
  <si>
    <t>Promocja jednostek samorządu terytorialnego</t>
  </si>
  <si>
    <t>4140</t>
  </si>
  <si>
    <t>Wpłaty na Państwowy Fundusz Osób Niepełnosprawnych</t>
  </si>
  <si>
    <t>92601</t>
  </si>
  <si>
    <t>Obiekty sportowe</t>
  </si>
  <si>
    <t>EDUKACYJNA OPIEKA WYCHOWAWCZA</t>
  </si>
  <si>
    <t>Stypendia dla uczniów</t>
  </si>
  <si>
    <t>Składki  na ubezpieczenia zdrowotne opłacane  za osoby  pobierające  niektóre  świadczenia  z  pomocy  społecznej, niektóre świadczenia rodzinne oraz za osoby uczestniczące w zajęciach w centrum integracji społecznej</t>
  </si>
  <si>
    <t>Zasiłki stałe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</si>
  <si>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</si>
  <si>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</si>
  <si>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</si>
  <si>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</si>
  <si>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Stołówki szkolne i przedszkolne</t>
  </si>
  <si>
    <t>Usługi opiekuńcze i specjalistyczne usługi opiekuńcze</t>
  </si>
  <si>
    <t xml:space="preserve">KULTURA  FIZYCZNA  </t>
  </si>
  <si>
    <t>4100</t>
  </si>
  <si>
    <t>Wynagrodzenia agencyjno - prowizyjne</t>
  </si>
  <si>
    <t>Rodziny zastępcze</t>
  </si>
  <si>
    <t xml:space="preserve">Składki na ubezpieczenie zdrowotne </t>
  </si>
  <si>
    <t>Zakup usług przez jednostki samorządu terytorialnego od innych jednostek samorządu terytorialnego</t>
  </si>
  <si>
    <t>Wspieranie rodziny</t>
  </si>
  <si>
    <t>40003</t>
  </si>
  <si>
    <t>Dostarczanie energii elektrycznej</t>
  </si>
  <si>
    <t>71004</t>
  </si>
  <si>
    <t>Plany zagospodarowania przestrzennego</t>
  </si>
  <si>
    <t>Opłaty z tytułu zakupu usług telekomunikacyjnych</t>
  </si>
  <si>
    <t xml:space="preserve">Opłaty z tytułu zakupu usług telekomunikacyjnych </t>
  </si>
  <si>
    <t>90013</t>
  </si>
  <si>
    <t>Schroniska dla zwierząt</t>
  </si>
  <si>
    <t>Zakup usłu pozostałych</t>
  </si>
  <si>
    <t>Świadczenia wychowawcze</t>
  </si>
  <si>
    <t>92109</t>
  </si>
  <si>
    <t>Domy i ośrodki kultury, świetlice i kluby</t>
  </si>
  <si>
    <t>Pomoc w zakresie dożywiania</t>
  </si>
  <si>
    <t>RODZINA</t>
  </si>
  <si>
    <t>Świadczenia rodzinne, świadczenia z funduszu alimentacyjnego oraz składki na ubezpieczenia emerytalne i rentowe z ubezpieczenia społecznego</t>
  </si>
  <si>
    <t>Karta Dużej Rodziny</t>
  </si>
  <si>
    <t>Zwrot dotacji oraz płatności, w tym wykorzystanych niezgodnie z przeznaczeniem lub wykorzystanych z narudszeniem procedur, o których mowa w art.. 184 ustawy, pobranych nienależnie lub w nadmiernej wysokości</t>
  </si>
  <si>
    <t>Świadczenie społeczne</t>
  </si>
  <si>
    <t>Dotacje celowe przekazane gminie na zadania bieżące realizowane na podstawie porozumień miedzy jednostkami samorządu terytorialnego</t>
  </si>
  <si>
    <t>4480</t>
  </si>
  <si>
    <t>Podatek od nieruchomości</t>
  </si>
  <si>
    <t>Zakup środków dydaktycznych i książek</t>
  </si>
  <si>
    <t>Pomoc materialna dla uczniów o charakterze motywacyjnym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</si>
  <si>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ustaleniu i wypłacie zasiłków dla opiekunów</t>
  </si>
  <si>
    <t>Składki na ubezpieczenie zdrowotne</t>
  </si>
  <si>
    <t>6057</t>
  </si>
  <si>
    <t>6059</t>
  </si>
  <si>
    <t>01009</t>
  </si>
  <si>
    <t>Spółki wodne</t>
  </si>
  <si>
    <t>2830</t>
  </si>
  <si>
    <t>Dotacja celowa z budżetu na finansowanie lub dofinansowanie zadań zleconych do realizacji pozostałym jednostkom niezaliczanym do sektora finansów publicznych</t>
  </si>
  <si>
    <t>75421</t>
  </si>
  <si>
    <t>Zarządzanie kryzysowe</t>
  </si>
  <si>
    <t>Zapewnienie uczniom prawa do bezpłatnego dostępu do podręczników, materiałów edukacyjnych lub materiałów ćwiczeniowych</t>
  </si>
  <si>
    <t>Wpłaty na PPK finansowane przez podmiot zatrudniający</t>
  </si>
  <si>
    <t>4220</t>
  </si>
  <si>
    <t>92195</t>
  </si>
  <si>
    <t>90005</t>
  </si>
  <si>
    <t>Ochrona powietrza atmosferycznego i klimatu</t>
  </si>
  <si>
    <t>6060</t>
  </si>
  <si>
    <t>WYKONANIE WYDATKÓW BUDŻETOWYCH ZA I PÓŁROCZE 2022 rok</t>
  </si>
  <si>
    <t>Plan  na  2022 rok</t>
  </si>
  <si>
    <t>Składki na Fundusz Pracy oraz Fundusz Solidarnościowy</t>
  </si>
  <si>
    <t>70007</t>
  </si>
  <si>
    <t>Gospodarowanie mieszkaniowym zasobem gminy</t>
  </si>
  <si>
    <t>4270</t>
  </si>
  <si>
    <t>Podaet od nieruchomości</t>
  </si>
  <si>
    <t xml:space="preserve">Składki na Fundusz Pracy oraz Fundusz  Solidarnościowy </t>
  </si>
  <si>
    <t>4217</t>
  </si>
  <si>
    <t>4307</t>
  </si>
  <si>
    <t>4707</t>
  </si>
  <si>
    <t>6067</t>
  </si>
  <si>
    <t>2820</t>
  </si>
  <si>
    <t>Dotacja celowa z budżetu na finansowanie lub dofinansowanie zadań zleconych do realizacji stowarzyszeniom</t>
  </si>
  <si>
    <t>6230</t>
  </si>
  <si>
    <t xml:space="preserve">Dotacja celowa z budżetu na finansowanie lub dofinansowanie kosztów realizacji inwestycji i zakupów inwestycyjnych jednostek nie zaliczanych do sektora finansów publicznych </t>
  </si>
  <si>
    <t>75495</t>
  </si>
  <si>
    <t xml:space="preserve">Składki na Fundusz Pracy oraz  Fundusz Solidarnościowy </t>
  </si>
  <si>
    <t>Wynagrodzenia osobowe nauczycieli</t>
  </si>
  <si>
    <t>Dodatkowe wynagrodzenie roczne nauczycieli</t>
  </si>
  <si>
    <t xml:space="preserve">Składki na Fundusz Pracy oraz Fundusz Solidarnościowy </t>
  </si>
  <si>
    <t>Zakupmateriałów i wyposażenia</t>
  </si>
  <si>
    <t>Opłaty z tytułu zakupu usług telekomunikacyjnch</t>
  </si>
  <si>
    <t>Pomoc dla cudzoziemców</t>
  </si>
  <si>
    <t>Pomoc materialna dla uczniów o charakterze socjalnym</t>
  </si>
  <si>
    <t>80103</t>
  </si>
  <si>
    <t>Oddziały przedszkolne w szkołach podstawowych</t>
  </si>
  <si>
    <t>40095</t>
  </si>
  <si>
    <t>2970</t>
  </si>
  <si>
    <t>Różne przelewy</t>
  </si>
  <si>
    <t>4740</t>
  </si>
  <si>
    <t>4850</t>
  </si>
  <si>
    <t>4860</t>
  </si>
  <si>
    <t>Szkolenia pracowników niebedących członkami korpusu służby cywilnej</t>
  </si>
  <si>
    <t>Wynagrodzenia nauczycieli wypłacane w związku z pomocą obywatelom Ukrainy</t>
  </si>
  <si>
    <t>Składki i inne pochodne od wynagrodzeń pracowników wypłacanych w związku z pomocą obywatelom Ukrainy</t>
  </si>
  <si>
    <t>Świadczenia związane z udzielaniem pomocy obywatelom Ukrainy</t>
  </si>
  <si>
    <t>Świadczenia społeczne wypłacane obywatelom Ukrainy przebywającym na terytorium RP</t>
  </si>
  <si>
    <t>Zakup towarów w związku z pomocą obywatelom Ukrainy</t>
  </si>
  <si>
    <t>Zakup usłu związanych z pomocą obywatelom Okrainy</t>
  </si>
  <si>
    <t>Wynagrodzenia i uposażenia wypłacane w związku z pomocą obywatelom Ukrainy</t>
  </si>
  <si>
    <t>POZOSTAŁE ZADANIA W ZAKRESIE POLITYKI SPOŁECZNEJ</t>
  </si>
  <si>
    <t xml:space="preserve">Składki na Fundusz Pracy  oraz Fundusz Solidarnościowy </t>
  </si>
  <si>
    <t>Odsetki od dotacji oraz płatności: wykorzystanych niezgodnie z przeznaczeniem lub wykorzystanych z naruszeniem procedur, o których mowa w art.. 184 ustawy, pobranych nienależnie lub w nadmiernej wysokości.</t>
  </si>
  <si>
    <t>Działalność placówek opiekuńczo-wychowawczych</t>
  </si>
  <si>
    <t>92120</t>
  </si>
  <si>
    <t>Ochrona zabytków i opieka nad nimi</t>
  </si>
  <si>
    <t>Dotacja celowa z budżetu na finansowanie lub dofinansowanie prac remontowych i konserwatorskich obiektów zabytkowych przekazane jednostkom nienależącym do sektora finansów publicznych</t>
  </si>
  <si>
    <t>Pozostałe wydatki bieżące na zadania związane z pomocą obywatelom Ukrainy</t>
  </si>
  <si>
    <t>75809</t>
  </si>
  <si>
    <t>Rozliczenia między jednostkami samorządu terytorialnego</t>
  </si>
  <si>
    <t>6300</t>
  </si>
  <si>
    <t>Dotacja celowa na pomoc finansową udzielaną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</si>
</sst>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[Red]\-#,##0\ "/>
    <numFmt numFmtId="171" formatCode="#,##0.0"/>
    <numFmt numFmtId="172" formatCode="#,##0.000"/>
    <numFmt numFmtId="173" formatCode="0.0"/>
    <numFmt numFmtId="174" formatCode="[$-415]d\ mmmm\ yyyy"/>
  </numFmts>
  <fonts count="66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Times New Roman CE"/>
      <family val="1"/>
    </font>
    <font>
      <sz val="11"/>
      <color indexed="8"/>
      <name val="Times New Roman"/>
      <family val="1"/>
    </font>
    <font>
      <sz val="11"/>
      <color indexed="8"/>
      <name val="Times New Roman CE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Times New Roman CE"/>
      <family val="1"/>
    </font>
    <font>
      <sz val="11"/>
      <color theme="1"/>
      <name val="Times New Roman"/>
      <family val="1"/>
    </font>
    <font>
      <sz val="11"/>
      <color theme="1"/>
      <name val="Times New Roman CE"/>
      <family val="1"/>
    </font>
    <font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4" borderId="12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7" fillId="36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49" fontId="11" fillId="36" borderId="10" xfId="0" applyNumberFormat="1" applyFont="1" applyFill="1" applyBorder="1" applyAlignment="1">
      <alignment horizontal="center" vertical="top" wrapText="1"/>
    </xf>
    <xf numFmtId="49" fontId="11" fillId="36" borderId="10" xfId="0" applyNumberFormat="1" applyFont="1" applyFill="1" applyBorder="1" applyAlignment="1">
      <alignment horizontal="justify" vertical="top" wrapText="1"/>
    </xf>
    <xf numFmtId="0" fontId="11" fillId="36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49" fontId="11" fillId="36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1" fillId="36" borderId="10" xfId="0" applyNumberFormat="1" applyFont="1" applyFill="1" applyBorder="1" applyAlignment="1">
      <alignment horizontal="justify" vertical="top" wrapText="1"/>
    </xf>
    <xf numFmtId="49" fontId="12" fillId="36" borderId="10" xfId="0" applyNumberFormat="1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justify" vertical="top" wrapText="1"/>
    </xf>
    <xf numFmtId="49" fontId="12" fillId="36" borderId="10" xfId="0" applyNumberFormat="1" applyFont="1" applyFill="1" applyBorder="1" applyAlignment="1">
      <alignment horizontal="justify" vertical="top" wrapText="1"/>
    </xf>
    <xf numFmtId="49" fontId="14" fillId="36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justify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justify" vertical="top" wrapText="1"/>
    </xf>
    <xf numFmtId="0" fontId="0" fillId="36" borderId="10" xfId="0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top" wrapText="1"/>
    </xf>
    <xf numFmtId="49" fontId="12" fillId="36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justify" vertical="top" wrapText="1"/>
    </xf>
    <xf numFmtId="49" fontId="12" fillId="34" borderId="10" xfId="0" applyNumberFormat="1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wrapText="1"/>
    </xf>
    <xf numFmtId="0" fontId="13" fillId="36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7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 wrapText="1"/>
    </xf>
    <xf numFmtId="4" fontId="11" fillId="36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11" fillId="36" borderId="10" xfId="0" applyNumberFormat="1" applyFont="1" applyFill="1" applyBorder="1" applyAlignment="1">
      <alignment horizontal="right" vertical="top" wrapText="1"/>
    </xf>
    <xf numFmtId="4" fontId="12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4" fontId="12" fillId="36" borderId="10" xfId="0" applyNumberFormat="1" applyFont="1" applyFill="1" applyBorder="1" applyAlignment="1">
      <alignment horizontal="right"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4" fontId="1" fillId="37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/>
    </xf>
    <xf numFmtId="4" fontId="12" fillId="36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3" fillId="38" borderId="10" xfId="0" applyNumberFormat="1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49" fontId="14" fillId="36" borderId="10" xfId="0" applyNumberFormat="1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wrapText="1" shrinkToFit="1"/>
    </xf>
    <xf numFmtId="4" fontId="2" fillId="0" borderId="10" xfId="0" applyNumberFormat="1" applyFont="1" applyBorder="1" applyAlignment="1">
      <alignment horizontal="right" vertical="center"/>
    </xf>
    <xf numFmtId="0" fontId="16" fillId="34" borderId="10" xfId="0" applyFont="1" applyFill="1" applyBorder="1" applyAlignment="1">
      <alignment horizontal="justify" vertical="top" wrapText="1"/>
    </xf>
    <xf numFmtId="0" fontId="11" fillId="34" borderId="10" xfId="0" applyNumberFormat="1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 wrapText="1"/>
    </xf>
    <xf numFmtId="4" fontId="11" fillId="34" borderId="10" xfId="0" applyNumberFormat="1" applyFont="1" applyFill="1" applyBorder="1" applyAlignment="1">
      <alignment horizontal="right" vertical="top"/>
    </xf>
    <xf numFmtId="0" fontId="16" fillId="34" borderId="10" xfId="0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171" fontId="3" fillId="37" borderId="10" xfId="0" applyNumberFormat="1" applyFont="1" applyFill="1" applyBorder="1" applyAlignment="1">
      <alignment vertical="top"/>
    </xf>
    <xf numFmtId="171" fontId="11" fillId="36" borderId="10" xfId="0" applyNumberFormat="1" applyFont="1" applyFill="1" applyBorder="1" applyAlignment="1">
      <alignment vertical="top"/>
    </xf>
    <xf numFmtId="171" fontId="2" fillId="35" borderId="10" xfId="0" applyNumberFormat="1" applyFont="1" applyFill="1" applyBorder="1" applyAlignment="1">
      <alignment vertical="top"/>
    </xf>
    <xf numFmtId="171" fontId="12" fillId="36" borderId="10" xfId="0" applyNumberFormat="1" applyFont="1" applyFill="1" applyBorder="1" applyAlignment="1">
      <alignment vertical="top"/>
    </xf>
    <xf numFmtId="171" fontId="1" fillId="37" borderId="10" xfId="0" applyNumberFormat="1" applyFont="1" applyFill="1" applyBorder="1" applyAlignment="1">
      <alignment vertical="top"/>
    </xf>
    <xf numFmtId="171" fontId="11" fillId="34" borderId="10" xfId="0" applyNumberFormat="1" applyFont="1" applyFill="1" applyBorder="1" applyAlignment="1">
      <alignment vertical="top"/>
    </xf>
    <xf numFmtId="171" fontId="2" fillId="35" borderId="10" xfId="0" applyNumberFormat="1" applyFont="1" applyFill="1" applyBorder="1" applyAlignment="1">
      <alignment horizontal="right" vertical="top"/>
    </xf>
    <xf numFmtId="171" fontId="2" fillId="35" borderId="10" xfId="0" applyNumberFormat="1" applyFont="1" applyFill="1" applyBorder="1" applyAlignment="1">
      <alignment vertical="top"/>
    </xf>
    <xf numFmtId="171" fontId="1" fillId="33" borderId="10" xfId="0" applyNumberFormat="1" applyFont="1" applyFill="1" applyBorder="1" applyAlignment="1">
      <alignment vertical="top"/>
    </xf>
    <xf numFmtId="171" fontId="3" fillId="33" borderId="10" xfId="0" applyNumberFormat="1" applyFont="1" applyFill="1" applyBorder="1" applyAlignment="1">
      <alignment vertical="top"/>
    </xf>
    <xf numFmtId="171" fontId="2" fillId="35" borderId="10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1" fontId="2" fillId="35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horizontal="justify" vertical="top" wrapText="1"/>
    </xf>
    <xf numFmtId="49" fontId="11" fillId="39" borderId="10" xfId="0" applyNumberFormat="1" applyFont="1" applyFill="1" applyBorder="1" applyAlignment="1">
      <alignment horizontal="center" vertical="top" wrapText="1"/>
    </xf>
    <xf numFmtId="0" fontId="11" fillId="39" borderId="10" xfId="0" applyFont="1" applyFill="1" applyBorder="1" applyAlignment="1">
      <alignment horizontal="justify" vertical="top" wrapText="1"/>
    </xf>
    <xf numFmtId="4" fontId="11" fillId="39" borderId="10" xfId="0" applyNumberFormat="1" applyFont="1" applyFill="1" applyBorder="1" applyAlignment="1">
      <alignment horizontal="right" vertical="top" wrapText="1"/>
    </xf>
    <xf numFmtId="171" fontId="11" fillId="39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71" fontId="2" fillId="0" borderId="10" xfId="0" applyNumberFormat="1" applyFont="1" applyFill="1" applyBorder="1" applyAlignment="1">
      <alignment vertical="top"/>
    </xf>
    <xf numFmtId="0" fontId="2" fillId="35" borderId="14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vertical="center"/>
    </xf>
    <xf numFmtId="0" fontId="2" fillId="35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horizontal="justify" vertical="top" wrapText="1"/>
    </xf>
    <xf numFmtId="49" fontId="12" fillId="39" borderId="10" xfId="0" applyNumberFormat="1" applyFont="1" applyFill="1" applyBorder="1" applyAlignment="1">
      <alignment horizontal="justify" vertical="top" wrapText="1"/>
    </xf>
    <xf numFmtId="49" fontId="12" fillId="39" borderId="10" xfId="0" applyNumberFormat="1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justify" vertical="top" wrapText="1"/>
    </xf>
    <xf numFmtId="4" fontId="12" fillId="39" borderId="10" xfId="0" applyNumberFormat="1" applyFont="1" applyFill="1" applyBorder="1" applyAlignment="1">
      <alignment horizontal="right" vertical="top" wrapText="1"/>
    </xf>
    <xf numFmtId="171" fontId="12" fillId="39" borderId="10" xfId="0" applyNumberFormat="1" applyFont="1" applyFill="1" applyBorder="1" applyAlignment="1">
      <alignment vertical="top"/>
    </xf>
    <xf numFmtId="49" fontId="12" fillId="39" borderId="10" xfId="0" applyNumberFormat="1" applyFont="1" applyFill="1" applyBorder="1" applyAlignment="1">
      <alignment horizontal="left" vertical="top" wrapText="1"/>
    </xf>
    <xf numFmtId="49" fontId="3" fillId="39" borderId="10" xfId="0" applyNumberFormat="1" applyFont="1" applyFill="1" applyBorder="1" applyAlignment="1">
      <alignment horizontal="center" vertical="top" wrapText="1"/>
    </xf>
    <xf numFmtId="49" fontId="11" fillId="39" borderId="10" xfId="0" applyNumberFormat="1" applyFont="1" applyFill="1" applyBorder="1" applyAlignment="1">
      <alignment horizontal="center" vertical="top" wrapText="1"/>
    </xf>
    <xf numFmtId="49" fontId="11" fillId="39" borderId="10" xfId="0" applyNumberFormat="1" applyFont="1" applyFill="1" applyBorder="1" applyAlignment="1">
      <alignment horizontal="left" vertical="top" wrapText="1"/>
    </xf>
    <xf numFmtId="0" fontId="11" fillId="39" borderId="10" xfId="0" applyFont="1" applyFill="1" applyBorder="1" applyAlignment="1">
      <alignment horizontal="justify" vertical="top" wrapText="1"/>
    </xf>
    <xf numFmtId="0" fontId="7" fillId="39" borderId="10" xfId="0" applyFont="1" applyFill="1" applyBorder="1" applyAlignment="1">
      <alignment horizontal="justify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justify" vertical="top" wrapText="1"/>
    </xf>
    <xf numFmtId="4" fontId="13" fillId="39" borderId="10" xfId="0" applyNumberFormat="1" applyFont="1" applyFill="1" applyBorder="1" applyAlignment="1">
      <alignment horizontal="right" vertical="top" wrapText="1"/>
    </xf>
    <xf numFmtId="0" fontId="13" fillId="39" borderId="15" xfId="0" applyFont="1" applyFill="1" applyBorder="1" applyAlignment="1">
      <alignment horizontal="center" vertical="top" wrapText="1"/>
    </xf>
    <xf numFmtId="0" fontId="13" fillId="39" borderId="15" xfId="0" applyFont="1" applyFill="1" applyBorder="1" applyAlignment="1">
      <alignment horizontal="justify" vertical="top" wrapText="1"/>
    </xf>
    <xf numFmtId="4" fontId="13" fillId="39" borderId="15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1" fontId="2" fillId="0" borderId="10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center"/>
    </xf>
    <xf numFmtId="171" fontId="2" fillId="35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35" borderId="16" xfId="0" applyNumberFormat="1" applyFont="1" applyFill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wrapText="1"/>
    </xf>
    <xf numFmtId="0" fontId="12" fillId="39" borderId="10" xfId="0" applyNumberFormat="1" applyFont="1" applyFill="1" applyBorder="1" applyAlignment="1">
      <alignment horizontal="center" vertical="center"/>
    </xf>
    <xf numFmtId="0" fontId="12" fillId="39" borderId="10" xfId="0" applyNumberFormat="1" applyFont="1" applyFill="1" applyBorder="1" applyAlignment="1">
      <alignment vertical="center" wrapText="1"/>
    </xf>
    <xf numFmtId="4" fontId="12" fillId="39" borderId="10" xfId="0" applyNumberFormat="1" applyFont="1" applyFill="1" applyBorder="1" applyAlignment="1">
      <alignment horizontal="right" vertical="center"/>
    </xf>
    <xf numFmtId="171" fontId="12" fillId="39" borderId="10" xfId="0" applyNumberFormat="1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justify" vertical="top" wrapText="1"/>
    </xf>
    <xf numFmtId="0" fontId="3" fillId="39" borderId="10" xfId="0" applyFont="1" applyFill="1" applyBorder="1" applyAlignment="1">
      <alignment horizontal="justify" vertical="top" wrapText="1"/>
    </xf>
    <xf numFmtId="4" fontId="3" fillId="39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/>
    </xf>
    <xf numFmtId="49" fontId="2" fillId="35" borderId="18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18" fillId="39" borderId="10" xfId="0" applyNumberFormat="1" applyFont="1" applyFill="1" applyBorder="1" applyAlignment="1">
      <alignment horizontal="center" vertical="top" wrapText="1"/>
    </xf>
    <xf numFmtId="0" fontId="18" fillId="39" borderId="10" xfId="0" applyFont="1" applyFill="1" applyBorder="1" applyAlignment="1">
      <alignment horizontal="justify" vertical="top" wrapText="1"/>
    </xf>
    <xf numFmtId="4" fontId="18" fillId="39" borderId="10" xfId="0" applyNumberFormat="1" applyFont="1" applyFill="1" applyBorder="1" applyAlignment="1">
      <alignment horizontal="right" vertical="top" wrapText="1"/>
    </xf>
    <xf numFmtId="49" fontId="18" fillId="39" borderId="18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12" fillId="39" borderId="18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wrapText="1"/>
    </xf>
    <xf numFmtId="0" fontId="2" fillId="35" borderId="15" xfId="0" applyFont="1" applyFill="1" applyBorder="1" applyAlignment="1">
      <alignment horizontal="center" vertical="top"/>
    </xf>
    <xf numFmtId="4" fontId="2" fillId="35" borderId="15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justify" vertical="top" wrapText="1"/>
    </xf>
    <xf numFmtId="4" fontId="7" fillId="0" borderId="15" xfId="0" applyNumberFormat="1" applyFont="1" applyFill="1" applyBorder="1" applyAlignment="1">
      <alignment horizontal="right" vertical="top" wrapText="1"/>
    </xf>
    <xf numFmtId="171" fontId="4" fillId="0" borderId="10" xfId="0" applyNumberFormat="1" applyFont="1" applyFill="1" applyBorder="1" applyAlignment="1">
      <alignment vertical="top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35" borderId="16" xfId="0" applyNumberFormat="1" applyFont="1" applyFill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top" wrapText="1"/>
    </xf>
    <xf numFmtId="171" fontId="2" fillId="35" borderId="15" xfId="0" applyNumberFormat="1" applyFont="1" applyFill="1" applyBorder="1" applyAlignment="1">
      <alignment horizontal="right" vertical="top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/>
    </xf>
    <xf numFmtId="171" fontId="12" fillId="39" borderId="15" xfId="0" applyNumberFormat="1" applyFont="1" applyFill="1" applyBorder="1" applyAlignment="1">
      <alignment horizontal="right" vertical="top"/>
    </xf>
    <xf numFmtId="4" fontId="2" fillId="0" borderId="15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vertical="top"/>
    </xf>
    <xf numFmtId="0" fontId="2" fillId="0" borderId="15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71" fontId="2" fillId="0" borderId="10" xfId="0" applyNumberFormat="1" applyFont="1" applyFill="1" applyBorder="1" applyAlignment="1">
      <alignment vertical="center"/>
    </xf>
    <xf numFmtId="0" fontId="12" fillId="39" borderId="10" xfId="0" applyFont="1" applyFill="1" applyBorder="1" applyAlignment="1">
      <alignment horizontal="center" wrapText="1"/>
    </xf>
    <xf numFmtId="0" fontId="12" fillId="39" borderId="10" xfId="0" applyFont="1" applyFill="1" applyBorder="1" applyAlignment="1">
      <alignment wrapText="1"/>
    </xf>
    <xf numFmtId="171" fontId="3" fillId="4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justify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49" fontId="12" fillId="39" borderId="19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 shrinkToFi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justify" vertical="center" wrapText="1"/>
    </xf>
    <xf numFmtId="4" fontId="12" fillId="34" borderId="11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12" fillId="39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171" fontId="12" fillId="34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11" fillId="34" borderId="12" xfId="0" applyFont="1" applyFill="1" applyBorder="1" applyAlignment="1">
      <alignment horizontal="justify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justify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171" fontId="11" fillId="34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justify" vertical="center" wrapText="1"/>
    </xf>
    <xf numFmtId="4" fontId="13" fillId="39" borderId="10" xfId="0" applyNumberFormat="1" applyFont="1" applyFill="1" applyBorder="1" applyAlignment="1">
      <alignment horizontal="right" vertical="center" wrapText="1"/>
    </xf>
    <xf numFmtId="0" fontId="60" fillId="39" borderId="18" xfId="0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left" vertical="center" wrapText="1"/>
    </xf>
    <xf numFmtId="0" fontId="61" fillId="39" borderId="11" xfId="0" applyFont="1" applyFill="1" applyBorder="1" applyAlignment="1">
      <alignment horizontal="justify" vertical="center" wrapText="1"/>
    </xf>
    <xf numFmtId="4" fontId="62" fillId="39" borderId="10" xfId="0" applyNumberFormat="1" applyFont="1" applyFill="1" applyBorder="1" applyAlignment="1">
      <alignment horizontal="righ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justify" vertical="center" wrapText="1"/>
    </xf>
    <xf numFmtId="4" fontId="64" fillId="0" borderId="10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71" fontId="1" fillId="37" borderId="10" xfId="0" applyNumberFormat="1" applyFont="1" applyFill="1" applyBorder="1" applyAlignment="1">
      <alignment vertical="center"/>
    </xf>
    <xf numFmtId="0" fontId="12" fillId="36" borderId="12" xfId="0" applyFont="1" applyFill="1" applyBorder="1" applyAlignment="1">
      <alignment horizontal="justify" vertical="center" wrapText="1"/>
    </xf>
    <xf numFmtId="0" fontId="12" fillId="36" borderId="11" xfId="0" applyFont="1" applyFill="1" applyBorder="1" applyAlignment="1">
      <alignment horizontal="left" vertical="center" wrapText="1"/>
    </xf>
    <xf numFmtId="4" fontId="12" fillId="36" borderId="10" xfId="0" applyNumberFormat="1" applyFont="1" applyFill="1" applyBorder="1" applyAlignment="1">
      <alignment horizontal="right" vertical="center" wrapText="1"/>
    </xf>
    <xf numFmtId="4" fontId="12" fillId="36" borderId="10" xfId="0" applyNumberFormat="1" applyFont="1" applyFill="1" applyBorder="1" applyAlignment="1">
      <alignment vertical="center"/>
    </xf>
    <xf numFmtId="0" fontId="12" fillId="39" borderId="12" xfId="0" applyFont="1" applyFill="1" applyBorder="1" applyAlignment="1">
      <alignment horizontal="justify" vertical="center" wrapText="1"/>
    </xf>
    <xf numFmtId="4" fontId="12" fillId="39" borderId="10" xfId="0" applyNumberFormat="1" applyFont="1" applyFill="1" applyBorder="1" applyAlignment="1">
      <alignment horizontal="right" vertical="center" wrapText="1"/>
    </xf>
    <xf numFmtId="0" fontId="3" fillId="41" borderId="11" xfId="0" applyFont="1" applyFill="1" applyBorder="1" applyAlignment="1">
      <alignment horizontal="justify" vertical="center" wrapText="1"/>
    </xf>
    <xf numFmtId="0" fontId="3" fillId="41" borderId="11" xfId="0" applyFont="1" applyFill="1" applyBorder="1" applyAlignment="1">
      <alignment horizontal="center" vertical="center" wrapText="1"/>
    </xf>
    <xf numFmtId="4" fontId="3" fillId="41" borderId="10" xfId="0" applyNumberFormat="1" applyFont="1" applyFill="1" applyBorder="1" applyAlignment="1">
      <alignment horizontal="right" vertical="center" wrapText="1"/>
    </xf>
    <xf numFmtId="171" fontId="3" fillId="41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71" fontId="1" fillId="33" borderId="10" xfId="0" applyNumberFormat="1" applyFont="1" applyFill="1" applyBorder="1" applyAlignment="1">
      <alignment vertical="center"/>
    </xf>
    <xf numFmtId="49" fontId="12" fillId="34" borderId="10" xfId="0" applyNumberFormat="1" applyFont="1" applyFill="1" applyBorder="1" applyAlignment="1">
      <alignment horizontal="justify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right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justify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12" fillId="39" borderId="11" xfId="0" applyFont="1" applyFill="1" applyBorder="1" applyAlignment="1">
      <alignment horizontal="left" vertical="center" wrapText="1"/>
    </xf>
    <xf numFmtId="171" fontId="1" fillId="42" borderId="10" xfId="0" applyNumberFormat="1" applyFont="1" applyFill="1" applyBorder="1" applyAlignment="1">
      <alignment vertical="center"/>
    </xf>
    <xf numFmtId="0" fontId="3" fillId="42" borderId="11" xfId="0" applyFont="1" applyFill="1" applyBorder="1" applyAlignment="1">
      <alignment horizontal="justify" vertical="center" wrapText="1"/>
    </xf>
    <xf numFmtId="4" fontId="6" fillId="42" borderId="10" xfId="0" applyNumberFormat="1" applyFont="1" applyFill="1" applyBorder="1" applyAlignment="1">
      <alignment horizontal="right" vertical="center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justify" vertical="center" wrapText="1"/>
    </xf>
    <xf numFmtId="4" fontId="2" fillId="0" borderId="10" xfId="0" applyNumberFormat="1" applyFont="1" applyBorder="1" applyAlignment="1">
      <alignment vertical="center"/>
    </xf>
    <xf numFmtId="171" fontId="2" fillId="35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/>
    </xf>
    <xf numFmtId="49" fontId="1" fillId="33" borderId="19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49" fontId="1" fillId="37" borderId="19" xfId="0" applyNumberFormat="1" applyFont="1" applyFill="1" applyBorder="1" applyAlignment="1">
      <alignment horizontal="center" vertical="top" wrapText="1"/>
    </xf>
    <xf numFmtId="49" fontId="1" fillId="37" borderId="13" xfId="0" applyNumberFormat="1" applyFont="1" applyFill="1" applyBorder="1" applyAlignment="1">
      <alignment horizontal="center" vertical="top" wrapText="1"/>
    </xf>
    <xf numFmtId="49" fontId="2" fillId="35" borderId="20" xfId="0" applyNumberFormat="1" applyFont="1" applyFill="1" applyBorder="1" applyAlignment="1">
      <alignment horizontal="center" vertical="top" wrapText="1"/>
    </xf>
    <xf numFmtId="49" fontId="2" fillId="35" borderId="21" xfId="0" applyNumberFormat="1" applyFont="1" applyFill="1" applyBorder="1" applyAlignment="1">
      <alignment horizontal="center" vertical="top" wrapText="1"/>
    </xf>
    <xf numFmtId="49" fontId="2" fillId="35" borderId="16" xfId="0" applyNumberFormat="1" applyFont="1" applyFill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top" wrapText="1"/>
    </xf>
    <xf numFmtId="49" fontId="2" fillId="35" borderId="18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49" fontId="2" fillId="35" borderId="16" xfId="0" applyNumberFormat="1" applyFont="1" applyFill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35" borderId="19" xfId="0" applyNumberFormat="1" applyFont="1" applyFill="1" applyBorder="1" applyAlignment="1">
      <alignment horizontal="center" vertical="top" wrapText="1"/>
    </xf>
    <xf numFmtId="49" fontId="2" fillId="35" borderId="13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35" borderId="20" xfId="0" applyNumberFormat="1" applyFont="1" applyFill="1" applyBorder="1" applyAlignment="1">
      <alignment horizontal="center" vertical="top" wrapText="1"/>
    </xf>
    <xf numFmtId="49" fontId="2" fillId="35" borderId="2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1" fillId="38" borderId="10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vertical="top" wrapText="1"/>
    </xf>
    <xf numFmtId="0" fontId="2" fillId="35" borderId="21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41" borderId="19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33" borderId="22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22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3"/>
  <sheetViews>
    <sheetView tabSelected="1" zoomScalePageLayoutView="0" workbookViewId="0" topLeftCell="A424">
      <selection activeCell="D6" sqref="D6"/>
    </sheetView>
  </sheetViews>
  <sheetFormatPr defaultColWidth="9.00390625" defaultRowHeight="12.75"/>
  <cols>
    <col min="2" max="2" width="10.75390625" style="0" bestFit="1" customWidth="1"/>
    <col min="3" max="3" width="5.875" style="0" customWidth="1"/>
    <col min="4" max="4" width="42.875" style="0" customWidth="1"/>
    <col min="5" max="5" width="18.625" style="0" customWidth="1"/>
    <col min="6" max="6" width="13.875" style="0" customWidth="1"/>
    <col min="7" max="7" width="12.375" style="0" bestFit="1" customWidth="1"/>
    <col min="8" max="8" width="9.125" style="127" customWidth="1"/>
    <col min="11" max="11" width="10.625" style="0" bestFit="1" customWidth="1"/>
  </cols>
  <sheetData>
    <row r="1" spans="1:5" ht="14.25" customHeight="1">
      <c r="A1" s="3"/>
      <c r="B1" s="3"/>
      <c r="C1" s="13"/>
      <c r="D1" s="13"/>
      <c r="E1" s="64"/>
    </row>
    <row r="2" spans="1:8" ht="15.75">
      <c r="A2" s="397" t="s">
        <v>206</v>
      </c>
      <c r="B2" s="397"/>
      <c r="C2" s="398"/>
      <c r="D2" s="398"/>
      <c r="E2" s="398"/>
      <c r="H2" s="128"/>
    </row>
    <row r="3" spans="1:4" ht="15.75">
      <c r="A3" s="4"/>
      <c r="B3" s="4"/>
      <c r="D3" s="9"/>
    </row>
    <row r="4" spans="1:2" ht="15.75">
      <c r="A4" s="4"/>
      <c r="B4" s="4"/>
    </row>
    <row r="5" spans="1:7" ht="37.5">
      <c r="A5" s="27" t="s">
        <v>85</v>
      </c>
      <c r="B5" s="27" t="s">
        <v>82</v>
      </c>
      <c r="C5" s="27" t="s">
        <v>0</v>
      </c>
      <c r="D5" s="27" t="s">
        <v>1</v>
      </c>
      <c r="E5" s="27" t="s">
        <v>207</v>
      </c>
      <c r="F5" s="65" t="s">
        <v>142</v>
      </c>
      <c r="G5" s="66" t="s">
        <v>143</v>
      </c>
    </row>
    <row r="6" spans="1:7" ht="15.75" customHeight="1">
      <c r="A6" s="442" t="s">
        <v>19</v>
      </c>
      <c r="B6" s="466"/>
      <c r="C6" s="443"/>
      <c r="D6" s="16" t="s">
        <v>20</v>
      </c>
      <c r="E6" s="69">
        <f>SUM(E11,E9,E7,)</f>
        <v>472248.73</v>
      </c>
      <c r="F6" s="69">
        <f>SUM(F11,F9,F7,)</f>
        <v>469766.26999999996</v>
      </c>
      <c r="G6" s="113">
        <f>F6/E6*100</f>
        <v>99.47433209613925</v>
      </c>
    </row>
    <row r="7" spans="1:7" ht="15.75" customHeight="1">
      <c r="A7" s="155"/>
      <c r="B7" s="131" t="s">
        <v>193</v>
      </c>
      <c r="C7" s="182"/>
      <c r="D7" s="183" t="s">
        <v>194</v>
      </c>
      <c r="E7" s="184">
        <f>SUM(E8)</f>
        <v>30000</v>
      </c>
      <c r="F7" s="184">
        <f>SUM(F8)</f>
        <v>30000</v>
      </c>
      <c r="G7" s="134">
        <f>F7/E7*100</f>
        <v>100</v>
      </c>
    </row>
    <row r="8" spans="1:7" ht="56.25" customHeight="1">
      <c r="A8" s="467"/>
      <c r="B8" s="468"/>
      <c r="C8" s="185" t="s">
        <v>195</v>
      </c>
      <c r="D8" s="186" t="s">
        <v>196</v>
      </c>
      <c r="E8" s="187">
        <v>30000</v>
      </c>
      <c r="F8" s="187">
        <v>30000</v>
      </c>
      <c r="G8" s="211">
        <f>F8/E8*100</f>
        <v>100</v>
      </c>
    </row>
    <row r="9" spans="1:7" ht="15.75" customHeight="1">
      <c r="A9" s="11"/>
      <c r="B9" s="29" t="s">
        <v>21</v>
      </c>
      <c r="C9" s="29"/>
      <c r="D9" s="30" t="s">
        <v>36</v>
      </c>
      <c r="E9" s="71">
        <f>SUM(E10)</f>
        <v>13000</v>
      </c>
      <c r="F9" s="72">
        <f>SUM(F10)</f>
        <v>11716</v>
      </c>
      <c r="G9" s="114">
        <f>F9/E9*100</f>
        <v>90.12307692307692</v>
      </c>
    </row>
    <row r="10" spans="1:7" ht="32.25" customHeight="1">
      <c r="A10" s="399"/>
      <c r="B10" s="400"/>
      <c r="C10" s="38">
        <v>2850</v>
      </c>
      <c r="D10" s="10" t="s">
        <v>37</v>
      </c>
      <c r="E10" s="73">
        <v>13000</v>
      </c>
      <c r="F10" s="74">
        <v>11716</v>
      </c>
      <c r="G10" s="115">
        <f>F10/E10*100</f>
        <v>90.12307692307692</v>
      </c>
    </row>
    <row r="11" spans="1:7" ht="21.75" customHeight="1">
      <c r="A11" s="32"/>
      <c r="B11" s="31" t="s">
        <v>138</v>
      </c>
      <c r="C11" s="31"/>
      <c r="D11" s="33" t="s">
        <v>69</v>
      </c>
      <c r="E11" s="76">
        <f>SUM(E12:E18)</f>
        <v>429248.73</v>
      </c>
      <c r="F11" s="76">
        <f>SUM(F12:F18)</f>
        <v>428050.26999999996</v>
      </c>
      <c r="G11" s="116">
        <f aca="true" t="shared" si="0" ref="G11:G55">F11/E11*100</f>
        <v>99.72080057173378</v>
      </c>
    </row>
    <row r="12" spans="1:7" ht="21.75" customHeight="1">
      <c r="A12" s="403"/>
      <c r="B12" s="404"/>
      <c r="C12" s="235" t="s">
        <v>91</v>
      </c>
      <c r="D12" s="236" t="s">
        <v>79</v>
      </c>
      <c r="E12" s="237">
        <v>2583</v>
      </c>
      <c r="F12" s="238">
        <v>2583</v>
      </c>
      <c r="G12" s="138"/>
    </row>
    <row r="13" spans="1:7" ht="15.75" customHeight="1">
      <c r="A13" s="405"/>
      <c r="B13" s="406"/>
      <c r="C13" s="39" t="s">
        <v>96</v>
      </c>
      <c r="D13" s="25" t="s">
        <v>75</v>
      </c>
      <c r="E13" s="78">
        <v>1050.8</v>
      </c>
      <c r="F13" s="75">
        <v>1050.8</v>
      </c>
      <c r="G13" s="115">
        <f t="shared" si="0"/>
        <v>100</v>
      </c>
    </row>
    <row r="14" spans="1:7" ht="30.75" customHeight="1">
      <c r="A14" s="405"/>
      <c r="B14" s="406"/>
      <c r="C14" s="39" t="s">
        <v>97</v>
      </c>
      <c r="D14" s="25" t="s">
        <v>208</v>
      </c>
      <c r="E14" s="78">
        <v>146.58</v>
      </c>
      <c r="F14" s="75">
        <v>146.58</v>
      </c>
      <c r="G14" s="115">
        <f t="shared" si="0"/>
        <v>100</v>
      </c>
    </row>
    <row r="15" spans="1:7" ht="15.75" customHeight="1">
      <c r="A15" s="405"/>
      <c r="B15" s="406"/>
      <c r="C15" s="39" t="s">
        <v>63</v>
      </c>
      <c r="D15" s="25" t="s">
        <v>64</v>
      </c>
      <c r="E15" s="78">
        <v>3530</v>
      </c>
      <c r="F15" s="75">
        <v>3530</v>
      </c>
      <c r="G15" s="115">
        <f t="shared" si="0"/>
        <v>100</v>
      </c>
    </row>
    <row r="16" spans="1:7" ht="15.75" customHeight="1">
      <c r="A16" s="405"/>
      <c r="B16" s="406"/>
      <c r="C16" s="39" t="s">
        <v>55</v>
      </c>
      <c r="D16" s="25" t="s">
        <v>56</v>
      </c>
      <c r="E16" s="78">
        <v>400</v>
      </c>
      <c r="F16" s="75">
        <v>201.54</v>
      </c>
      <c r="G16" s="115">
        <f t="shared" si="0"/>
        <v>50.385000000000005</v>
      </c>
    </row>
    <row r="17" spans="1:7" ht="17.25" customHeight="1">
      <c r="A17" s="405"/>
      <c r="B17" s="406"/>
      <c r="C17" s="38" t="s">
        <v>54</v>
      </c>
      <c r="D17" s="10" t="s">
        <v>139</v>
      </c>
      <c r="E17" s="73">
        <v>2078.81</v>
      </c>
      <c r="F17" s="74">
        <v>1078.81</v>
      </c>
      <c r="G17" s="115">
        <f t="shared" si="0"/>
        <v>51.89555563038469</v>
      </c>
    </row>
    <row r="18" spans="1:7" ht="17.25" customHeight="1">
      <c r="A18" s="407"/>
      <c r="B18" s="408"/>
      <c r="C18" s="38" t="s">
        <v>58</v>
      </c>
      <c r="D18" s="10" t="s">
        <v>47</v>
      </c>
      <c r="E18" s="73">
        <v>419459.54</v>
      </c>
      <c r="F18" s="73">
        <v>419459.54</v>
      </c>
      <c r="G18" s="115">
        <f t="shared" si="0"/>
        <v>100</v>
      </c>
    </row>
    <row r="19" spans="1:7" ht="44.25" customHeight="1">
      <c r="A19" s="381" t="s">
        <v>86</v>
      </c>
      <c r="B19" s="473"/>
      <c r="C19" s="382"/>
      <c r="D19" s="309" t="s">
        <v>87</v>
      </c>
      <c r="E19" s="310">
        <f>SUM(E20,E25,E36,E38,)</f>
        <v>1627660</v>
      </c>
      <c r="F19" s="310">
        <f>SUM(F20,F25,F36,F38,)</f>
        <v>827331.8500000001</v>
      </c>
      <c r="G19" s="295">
        <f t="shared" si="0"/>
        <v>50.82952520796727</v>
      </c>
    </row>
    <row r="20" spans="1:7" ht="15.75" customHeight="1">
      <c r="A20" s="11"/>
      <c r="B20" s="29" t="s">
        <v>88</v>
      </c>
      <c r="C20" s="29"/>
      <c r="D20" s="30" t="s">
        <v>89</v>
      </c>
      <c r="E20" s="71">
        <f>SUM(E22:E24)</f>
        <v>131000</v>
      </c>
      <c r="F20" s="71">
        <f>SUM(F22:F24)</f>
        <v>120299.14</v>
      </c>
      <c r="G20" s="116">
        <f t="shared" si="0"/>
        <v>91.83140458015268</v>
      </c>
    </row>
    <row r="21" spans="2:7" ht="0.75" customHeight="1">
      <c r="B21" s="11"/>
      <c r="C21" s="96"/>
      <c r="D21" s="12"/>
      <c r="E21" s="80"/>
      <c r="F21" s="81"/>
      <c r="G21" s="115" t="e">
        <f t="shared" si="0"/>
        <v>#DIV/0!</v>
      </c>
    </row>
    <row r="22" spans="1:7" ht="15.75" customHeight="1">
      <c r="A22" s="411"/>
      <c r="B22" s="412"/>
      <c r="C22" s="35">
        <v>4210</v>
      </c>
      <c r="D22" s="1" t="s">
        <v>35</v>
      </c>
      <c r="E22" s="82">
        <v>120000</v>
      </c>
      <c r="F22" s="74">
        <v>111437.22</v>
      </c>
      <c r="G22" s="115">
        <f t="shared" si="0"/>
        <v>92.86435</v>
      </c>
    </row>
    <row r="23" spans="1:7" ht="16.5" customHeight="1">
      <c r="A23" s="411"/>
      <c r="B23" s="412"/>
      <c r="C23" s="35">
        <v>4260</v>
      </c>
      <c r="D23" s="1" t="s">
        <v>41</v>
      </c>
      <c r="E23" s="82">
        <v>10000</v>
      </c>
      <c r="F23" s="74">
        <v>8861.92</v>
      </c>
      <c r="G23" s="115">
        <f t="shared" si="0"/>
        <v>88.61919999999999</v>
      </c>
    </row>
    <row r="24" spans="1:7" ht="16.5" customHeight="1">
      <c r="A24" s="411"/>
      <c r="B24" s="412"/>
      <c r="C24" s="35" t="s">
        <v>58</v>
      </c>
      <c r="D24" s="1" t="s">
        <v>47</v>
      </c>
      <c r="E24" s="82">
        <v>1000</v>
      </c>
      <c r="F24" s="74">
        <v>0</v>
      </c>
      <c r="G24" s="115">
        <f t="shared" si="0"/>
        <v>0</v>
      </c>
    </row>
    <row r="25" spans="1:7" ht="15.75">
      <c r="A25" s="24"/>
      <c r="B25" s="31" t="s">
        <v>93</v>
      </c>
      <c r="C25" s="31"/>
      <c r="D25" s="33" t="s">
        <v>94</v>
      </c>
      <c r="E25" s="76">
        <f>SUM(E26:E35)</f>
        <v>395000</v>
      </c>
      <c r="F25" s="76">
        <f>SUM(F26:F35)</f>
        <v>270115.23000000004</v>
      </c>
      <c r="G25" s="116">
        <f t="shared" si="0"/>
        <v>68.38360253164558</v>
      </c>
    </row>
    <row r="26" spans="1:7" ht="15.75">
      <c r="A26" s="239"/>
      <c r="B26" s="240"/>
      <c r="C26" s="135" t="s">
        <v>96</v>
      </c>
      <c r="D26" s="136" t="s">
        <v>75</v>
      </c>
      <c r="E26" s="137">
        <v>1000</v>
      </c>
      <c r="F26" s="137">
        <v>713.01</v>
      </c>
      <c r="G26" s="138"/>
    </row>
    <row r="27" spans="1:7" ht="15">
      <c r="A27" s="369"/>
      <c r="B27" s="370"/>
      <c r="C27" s="37" t="s">
        <v>63</v>
      </c>
      <c r="D27" s="6" t="s">
        <v>64</v>
      </c>
      <c r="E27" s="83">
        <v>11500</v>
      </c>
      <c r="F27" s="74">
        <v>10683.78</v>
      </c>
      <c r="G27" s="115">
        <f t="shared" si="0"/>
        <v>92.9024347826087</v>
      </c>
    </row>
    <row r="28" spans="1:7" ht="15">
      <c r="A28" s="369"/>
      <c r="B28" s="370"/>
      <c r="C28" s="37" t="s">
        <v>55</v>
      </c>
      <c r="D28" s="6" t="s">
        <v>56</v>
      </c>
      <c r="E28" s="83">
        <v>94500</v>
      </c>
      <c r="F28" s="74">
        <v>76830.31</v>
      </c>
      <c r="G28" s="115">
        <f t="shared" si="0"/>
        <v>81.30191534391534</v>
      </c>
    </row>
    <row r="29" spans="1:7" ht="15">
      <c r="A29" s="369"/>
      <c r="B29" s="370"/>
      <c r="C29" s="37" t="s">
        <v>98</v>
      </c>
      <c r="D29" s="6" t="s">
        <v>41</v>
      </c>
      <c r="E29" s="83">
        <v>93000</v>
      </c>
      <c r="F29" s="74">
        <v>91599.23</v>
      </c>
      <c r="G29" s="115">
        <f t="shared" si="0"/>
        <v>98.49379569892473</v>
      </c>
    </row>
    <row r="30" spans="1:7" ht="15">
      <c r="A30" s="369"/>
      <c r="B30" s="370"/>
      <c r="C30" s="37" t="s">
        <v>211</v>
      </c>
      <c r="D30" s="6" t="s">
        <v>61</v>
      </c>
      <c r="E30" s="83">
        <v>22000</v>
      </c>
      <c r="F30" s="74">
        <v>0</v>
      </c>
      <c r="G30" s="115">
        <f t="shared" si="0"/>
        <v>0</v>
      </c>
    </row>
    <row r="31" spans="1:7" ht="15">
      <c r="A31" s="369"/>
      <c r="B31" s="370"/>
      <c r="C31" s="37" t="s">
        <v>99</v>
      </c>
      <c r="D31" s="6" t="s">
        <v>52</v>
      </c>
      <c r="E31" s="83">
        <v>37000</v>
      </c>
      <c r="F31" s="74">
        <v>32417.82</v>
      </c>
      <c r="G31" s="115">
        <f t="shared" si="0"/>
        <v>87.61572972972974</v>
      </c>
    </row>
    <row r="32" spans="1:7" ht="15">
      <c r="A32" s="369"/>
      <c r="B32" s="370"/>
      <c r="C32" s="37" t="s">
        <v>58</v>
      </c>
      <c r="D32" s="6" t="s">
        <v>47</v>
      </c>
      <c r="E32" s="83">
        <v>38000</v>
      </c>
      <c r="F32" s="74">
        <v>35713.33</v>
      </c>
      <c r="G32" s="115">
        <f t="shared" si="0"/>
        <v>93.98244736842106</v>
      </c>
    </row>
    <row r="33" spans="1:7" ht="15">
      <c r="A33" s="369"/>
      <c r="B33" s="370"/>
      <c r="C33" s="37" t="s">
        <v>53</v>
      </c>
      <c r="D33" s="6" t="s">
        <v>44</v>
      </c>
      <c r="E33" s="83">
        <v>25000</v>
      </c>
      <c r="F33" s="74">
        <v>22157.75</v>
      </c>
      <c r="G33" s="115">
        <f t="shared" si="0"/>
        <v>88.631</v>
      </c>
    </row>
    <row r="34" spans="1:7" ht="15">
      <c r="A34" s="369"/>
      <c r="B34" s="370"/>
      <c r="C34" s="37" t="s">
        <v>191</v>
      </c>
      <c r="D34" s="6" t="s">
        <v>44</v>
      </c>
      <c r="E34" s="83">
        <v>37351</v>
      </c>
      <c r="F34" s="74">
        <v>0</v>
      </c>
      <c r="G34" s="115">
        <f t="shared" si="0"/>
        <v>0</v>
      </c>
    </row>
    <row r="35" spans="1:7" ht="15">
      <c r="A35" s="385"/>
      <c r="B35" s="386"/>
      <c r="C35" s="37" t="s">
        <v>192</v>
      </c>
      <c r="D35" s="6" t="s">
        <v>44</v>
      </c>
      <c r="E35" s="83">
        <v>35649</v>
      </c>
      <c r="F35" s="74">
        <v>0</v>
      </c>
      <c r="G35" s="115">
        <f t="shared" si="0"/>
        <v>0</v>
      </c>
    </row>
    <row r="36" spans="1:7" ht="15.75">
      <c r="A36" s="130"/>
      <c r="B36" s="131" t="s">
        <v>166</v>
      </c>
      <c r="C36" s="131"/>
      <c r="D36" s="132" t="s">
        <v>167</v>
      </c>
      <c r="E36" s="133">
        <f>SUM(E37)</f>
        <v>15000</v>
      </c>
      <c r="F36" s="133">
        <f>SUM(F37)</f>
        <v>14298.2</v>
      </c>
      <c r="G36" s="134">
        <f t="shared" si="0"/>
        <v>95.32133333333334</v>
      </c>
    </row>
    <row r="37" spans="1:7" ht="15">
      <c r="A37" s="401"/>
      <c r="B37" s="402"/>
      <c r="C37" s="37" t="s">
        <v>98</v>
      </c>
      <c r="D37" s="6" t="s">
        <v>41</v>
      </c>
      <c r="E37" s="83">
        <v>15000</v>
      </c>
      <c r="F37" s="74">
        <v>14298.2</v>
      </c>
      <c r="G37" s="115">
        <f t="shared" si="0"/>
        <v>95.32133333333334</v>
      </c>
    </row>
    <row r="38" spans="1:7" ht="15">
      <c r="A38" s="241"/>
      <c r="B38" s="150" t="s">
        <v>233</v>
      </c>
      <c r="C38" s="150"/>
      <c r="D38" s="151" t="s">
        <v>69</v>
      </c>
      <c r="E38" s="152">
        <f>SUM(E39:E44)</f>
        <v>1086660</v>
      </c>
      <c r="F38" s="152">
        <f>SUM(F39:F44)</f>
        <v>422619.28</v>
      </c>
      <c r="G38" s="153">
        <f t="shared" si="0"/>
        <v>38.89158338394714</v>
      </c>
    </row>
    <row r="39" spans="1:7" ht="15">
      <c r="A39" s="413"/>
      <c r="B39" s="414"/>
      <c r="C39" s="37" t="s">
        <v>234</v>
      </c>
      <c r="D39" s="6" t="s">
        <v>235</v>
      </c>
      <c r="E39" s="83">
        <v>50000</v>
      </c>
      <c r="F39" s="74">
        <v>30779.76</v>
      </c>
      <c r="G39" s="115">
        <f t="shared" si="0"/>
        <v>61.55952</v>
      </c>
    </row>
    <row r="40" spans="1:7" ht="15">
      <c r="A40" s="369"/>
      <c r="B40" s="370"/>
      <c r="C40" s="37" t="s">
        <v>91</v>
      </c>
      <c r="D40" s="6" t="s">
        <v>79</v>
      </c>
      <c r="E40" s="83">
        <v>6000</v>
      </c>
      <c r="F40" s="74">
        <v>5500</v>
      </c>
      <c r="G40" s="115">
        <f t="shared" si="0"/>
        <v>91.66666666666666</v>
      </c>
    </row>
    <row r="41" spans="1:7" ht="15">
      <c r="A41" s="369"/>
      <c r="B41" s="370"/>
      <c r="C41" s="37" t="s">
        <v>96</v>
      </c>
      <c r="D41" s="6" t="s">
        <v>75</v>
      </c>
      <c r="E41" s="83">
        <v>1050</v>
      </c>
      <c r="F41" s="74">
        <v>945.45</v>
      </c>
      <c r="G41" s="115">
        <f t="shared" si="0"/>
        <v>90.04285714285714</v>
      </c>
    </row>
    <row r="42" spans="1:7" ht="30">
      <c r="A42" s="369"/>
      <c r="B42" s="370"/>
      <c r="C42" s="37" t="s">
        <v>97</v>
      </c>
      <c r="D42" s="6" t="s">
        <v>208</v>
      </c>
      <c r="E42" s="83">
        <v>150</v>
      </c>
      <c r="F42" s="74">
        <v>134.75</v>
      </c>
      <c r="G42" s="115">
        <f t="shared" si="0"/>
        <v>89.83333333333333</v>
      </c>
    </row>
    <row r="43" spans="1:7" ht="15">
      <c r="A43" s="369"/>
      <c r="B43" s="370"/>
      <c r="C43" s="37" t="s">
        <v>55</v>
      </c>
      <c r="D43" s="6" t="s">
        <v>56</v>
      </c>
      <c r="E43" s="83">
        <v>775500</v>
      </c>
      <c r="F43" s="74">
        <v>384959.32</v>
      </c>
      <c r="G43" s="115">
        <f t="shared" si="0"/>
        <v>49.640144422952936</v>
      </c>
    </row>
    <row r="44" spans="1:7" ht="15">
      <c r="A44" s="385"/>
      <c r="B44" s="386"/>
      <c r="C44" s="37" t="s">
        <v>54</v>
      </c>
      <c r="D44" s="6" t="s">
        <v>52</v>
      </c>
      <c r="E44" s="83">
        <v>253960</v>
      </c>
      <c r="F44" s="74">
        <v>300</v>
      </c>
      <c r="G44" s="115">
        <f t="shared" si="0"/>
        <v>0.11812883918727358</v>
      </c>
    </row>
    <row r="45" spans="1:7" ht="18.75" customHeight="1">
      <c r="A45" s="470">
        <v>600</v>
      </c>
      <c r="B45" s="471"/>
      <c r="C45" s="472"/>
      <c r="D45" s="34" t="s">
        <v>22</v>
      </c>
      <c r="E45" s="84">
        <f>SUM(E46)</f>
        <v>8559450</v>
      </c>
      <c r="F45" s="84">
        <f>SUM(F46)</f>
        <v>8431622.32</v>
      </c>
      <c r="G45" s="117">
        <f t="shared" si="0"/>
        <v>98.50659002622832</v>
      </c>
    </row>
    <row r="46" spans="1:7" ht="19.5" customHeight="1">
      <c r="A46" s="11"/>
      <c r="B46" s="29" t="s">
        <v>102</v>
      </c>
      <c r="C46" s="29"/>
      <c r="D46" s="30" t="s">
        <v>23</v>
      </c>
      <c r="E46" s="71">
        <f>SUM(E47:E53)</f>
        <v>8559450</v>
      </c>
      <c r="F46" s="71">
        <f>SUM(F47:F53)</f>
        <v>8431622.32</v>
      </c>
      <c r="G46" s="116">
        <f t="shared" si="0"/>
        <v>98.50659002622832</v>
      </c>
    </row>
    <row r="47" spans="1:7" ht="15">
      <c r="A47" s="411"/>
      <c r="B47" s="412"/>
      <c r="C47" s="36">
        <v>4210</v>
      </c>
      <c r="D47" s="1" t="s">
        <v>56</v>
      </c>
      <c r="E47" s="82">
        <v>208500</v>
      </c>
      <c r="F47" s="74">
        <v>177021.23</v>
      </c>
      <c r="G47" s="115">
        <f t="shared" si="0"/>
        <v>84.9022685851319</v>
      </c>
    </row>
    <row r="48" spans="1:7" ht="15">
      <c r="A48" s="411"/>
      <c r="B48" s="412"/>
      <c r="C48" s="36">
        <v>4260</v>
      </c>
      <c r="D48" s="1" t="s">
        <v>41</v>
      </c>
      <c r="E48" s="82">
        <v>10000</v>
      </c>
      <c r="F48" s="74">
        <v>6079.53</v>
      </c>
      <c r="G48" s="115">
        <f t="shared" si="0"/>
        <v>60.7953</v>
      </c>
    </row>
    <row r="49" spans="1:7" ht="15">
      <c r="A49" s="411"/>
      <c r="B49" s="412"/>
      <c r="C49" s="36">
        <v>4270</v>
      </c>
      <c r="D49" s="1" t="s">
        <v>61</v>
      </c>
      <c r="E49" s="82">
        <v>60000</v>
      </c>
      <c r="F49" s="74">
        <v>55042.76</v>
      </c>
      <c r="G49" s="115">
        <f t="shared" si="0"/>
        <v>91.73793333333333</v>
      </c>
    </row>
    <row r="50" spans="1:7" ht="15">
      <c r="A50" s="411"/>
      <c r="B50" s="412"/>
      <c r="C50" s="36">
        <v>4300</v>
      </c>
      <c r="D50" s="1" t="s">
        <v>52</v>
      </c>
      <c r="E50" s="82">
        <v>10000</v>
      </c>
      <c r="F50" s="74">
        <v>7102.05</v>
      </c>
      <c r="G50" s="115">
        <f t="shared" si="0"/>
        <v>71.0205</v>
      </c>
    </row>
    <row r="51" spans="1:7" ht="15">
      <c r="A51" s="411"/>
      <c r="B51" s="412"/>
      <c r="C51" s="36">
        <v>4430</v>
      </c>
      <c r="D51" s="1" t="s">
        <v>47</v>
      </c>
      <c r="E51" s="82">
        <v>9500</v>
      </c>
      <c r="F51" s="74">
        <v>9021.15</v>
      </c>
      <c r="G51" s="115">
        <f t="shared" si="0"/>
        <v>94.95947368421052</v>
      </c>
    </row>
    <row r="52" spans="1:7" ht="15">
      <c r="A52" s="411"/>
      <c r="B52" s="412"/>
      <c r="C52" s="36">
        <v>6050</v>
      </c>
      <c r="D52" s="1" t="s">
        <v>44</v>
      </c>
      <c r="E52" s="82">
        <v>8219950</v>
      </c>
      <c r="F52" s="74">
        <v>8138058.21</v>
      </c>
      <c r="G52" s="115">
        <f t="shared" si="0"/>
        <v>99.00374345342733</v>
      </c>
    </row>
    <row r="53" spans="1:7" ht="30">
      <c r="A53" s="411"/>
      <c r="B53" s="412"/>
      <c r="C53" s="333">
        <v>6060</v>
      </c>
      <c r="D53" s="326" t="s">
        <v>67</v>
      </c>
      <c r="E53" s="332">
        <v>41500</v>
      </c>
      <c r="F53" s="141">
        <v>39297.39</v>
      </c>
      <c r="G53" s="129">
        <f t="shared" si="0"/>
        <v>94.69250602409637</v>
      </c>
    </row>
    <row r="54" spans="1:7" ht="15.75">
      <c r="A54" s="442">
        <v>700</v>
      </c>
      <c r="B54" s="466"/>
      <c r="C54" s="443"/>
      <c r="D54" s="16" t="s">
        <v>2</v>
      </c>
      <c r="E54" s="69">
        <f>SUM(E55,E61,)</f>
        <v>208000</v>
      </c>
      <c r="F54" s="69">
        <f>SUM(F55,F61,)</f>
        <v>188303.77</v>
      </c>
      <c r="G54" s="117">
        <f t="shared" si="0"/>
        <v>90.53065865384615</v>
      </c>
    </row>
    <row r="55" spans="1:7" ht="21" customHeight="1">
      <c r="A55" s="11"/>
      <c r="B55" s="29" t="s">
        <v>104</v>
      </c>
      <c r="C55" s="29"/>
      <c r="D55" s="30" t="s">
        <v>3</v>
      </c>
      <c r="E55" s="71">
        <f>SUM(E56:E60)</f>
        <v>193000</v>
      </c>
      <c r="F55" s="71">
        <f>SUM(F56:F60)</f>
        <v>178004.61</v>
      </c>
      <c r="G55" s="116">
        <f t="shared" si="0"/>
        <v>92.23036787564766</v>
      </c>
    </row>
    <row r="56" spans="1:7" ht="15">
      <c r="A56" s="349"/>
      <c r="B56" s="350"/>
      <c r="C56" s="35">
        <v>4210</v>
      </c>
      <c r="D56" s="1" t="s">
        <v>35</v>
      </c>
      <c r="E56" s="82">
        <v>44000</v>
      </c>
      <c r="F56" s="85">
        <v>36462.44</v>
      </c>
      <c r="G56" s="119">
        <f aca="true" t="shared" si="1" ref="G56:G86">F56/E56*100</f>
        <v>82.86918181818183</v>
      </c>
    </row>
    <row r="57" spans="1:7" ht="15">
      <c r="A57" s="349"/>
      <c r="B57" s="350"/>
      <c r="C57" s="35">
        <v>4260</v>
      </c>
      <c r="D57" s="1" t="s">
        <v>46</v>
      </c>
      <c r="E57" s="82">
        <v>30000</v>
      </c>
      <c r="F57" s="85">
        <v>24338.52</v>
      </c>
      <c r="G57" s="119">
        <f t="shared" si="1"/>
        <v>81.1284</v>
      </c>
    </row>
    <row r="58" spans="1:7" ht="15">
      <c r="A58" s="349"/>
      <c r="B58" s="350"/>
      <c r="C58" s="35">
        <v>4300</v>
      </c>
      <c r="D58" s="1" t="s">
        <v>42</v>
      </c>
      <c r="E58" s="82">
        <v>36200</v>
      </c>
      <c r="F58" s="85">
        <v>36025.07</v>
      </c>
      <c r="G58" s="119">
        <f t="shared" si="1"/>
        <v>99.5167679558011</v>
      </c>
    </row>
    <row r="59" spans="1:7" ht="15">
      <c r="A59" s="349"/>
      <c r="B59" s="350"/>
      <c r="C59" s="35" t="s">
        <v>58</v>
      </c>
      <c r="D59" s="1" t="s">
        <v>47</v>
      </c>
      <c r="E59" s="82">
        <v>7800</v>
      </c>
      <c r="F59" s="85">
        <v>7673.8</v>
      </c>
      <c r="G59" s="119">
        <f t="shared" si="1"/>
        <v>98.3820512820513</v>
      </c>
    </row>
    <row r="60" spans="1:7" ht="15">
      <c r="A60" s="174"/>
      <c r="B60" s="175"/>
      <c r="C60" s="188" t="s">
        <v>53</v>
      </c>
      <c r="D60" s="189" t="s">
        <v>44</v>
      </c>
      <c r="E60" s="190">
        <v>75000</v>
      </c>
      <c r="F60" s="191">
        <v>73504.78</v>
      </c>
      <c r="G60" s="216">
        <f t="shared" si="1"/>
        <v>98.00637333333333</v>
      </c>
    </row>
    <row r="61" spans="1:7" ht="30">
      <c r="A61" s="150"/>
      <c r="B61" s="150" t="s">
        <v>209</v>
      </c>
      <c r="C61" s="150"/>
      <c r="D61" s="151" t="s">
        <v>210</v>
      </c>
      <c r="E61" s="152">
        <f>SUM(E62:E64)</f>
        <v>15000</v>
      </c>
      <c r="F61" s="152">
        <f>SUM(F62:F64)</f>
        <v>10299.16</v>
      </c>
      <c r="G61" s="221">
        <f t="shared" si="1"/>
        <v>68.66106666666667</v>
      </c>
    </row>
    <row r="62" spans="1:7" ht="15">
      <c r="A62" s="174"/>
      <c r="B62" s="175"/>
      <c r="C62" s="217" t="s">
        <v>55</v>
      </c>
      <c r="D62" s="218" t="s">
        <v>56</v>
      </c>
      <c r="E62" s="219">
        <v>12000</v>
      </c>
      <c r="F62" s="220">
        <v>8810.16</v>
      </c>
      <c r="G62" s="216">
        <f t="shared" si="1"/>
        <v>73.41799999999999</v>
      </c>
    </row>
    <row r="63" spans="1:7" ht="15">
      <c r="A63" s="174"/>
      <c r="B63" s="175"/>
      <c r="C63" s="188" t="s">
        <v>54</v>
      </c>
      <c r="D63" s="189" t="s">
        <v>52</v>
      </c>
      <c r="E63" s="190">
        <v>2000</v>
      </c>
      <c r="F63" s="191">
        <v>750</v>
      </c>
      <c r="G63" s="216">
        <f t="shared" si="1"/>
        <v>37.5</v>
      </c>
    </row>
    <row r="64" spans="1:7" ht="15">
      <c r="A64" s="174"/>
      <c r="B64" s="175"/>
      <c r="C64" s="188" t="s">
        <v>185</v>
      </c>
      <c r="D64" s="189" t="s">
        <v>212</v>
      </c>
      <c r="E64" s="190">
        <v>1000</v>
      </c>
      <c r="F64" s="191">
        <v>739</v>
      </c>
      <c r="G64" s="119">
        <f t="shared" si="1"/>
        <v>73.9</v>
      </c>
    </row>
    <row r="65" spans="1:7" ht="15.75">
      <c r="A65" s="442">
        <v>710</v>
      </c>
      <c r="B65" s="466"/>
      <c r="C65" s="443"/>
      <c r="D65" s="16" t="s">
        <v>4</v>
      </c>
      <c r="E65" s="69">
        <f>SUM(E66,E68,)</f>
        <v>205000</v>
      </c>
      <c r="F65" s="69">
        <f>SUM(F66,F68,)</f>
        <v>123990.01</v>
      </c>
      <c r="G65" s="113">
        <f t="shared" si="1"/>
        <v>60.482931707317064</v>
      </c>
    </row>
    <row r="66" spans="1:7" ht="15.75">
      <c r="A66" s="131"/>
      <c r="B66" s="131" t="s">
        <v>168</v>
      </c>
      <c r="C66" s="131"/>
      <c r="D66" s="132" t="s">
        <v>169</v>
      </c>
      <c r="E66" s="133">
        <f>SUM(E67)</f>
        <v>100000</v>
      </c>
      <c r="F66" s="133">
        <f>SUM(F67)</f>
        <v>25732.62</v>
      </c>
      <c r="G66" s="134">
        <f t="shared" si="1"/>
        <v>25.73262</v>
      </c>
    </row>
    <row r="67" spans="1:7" ht="15">
      <c r="A67" s="418"/>
      <c r="B67" s="419"/>
      <c r="C67" s="135" t="s">
        <v>54</v>
      </c>
      <c r="D67" s="136" t="s">
        <v>52</v>
      </c>
      <c r="E67" s="137">
        <v>100000</v>
      </c>
      <c r="F67" s="137">
        <v>25732.62</v>
      </c>
      <c r="G67" s="138">
        <f t="shared" si="1"/>
        <v>25.73262</v>
      </c>
    </row>
    <row r="68" spans="1:7" ht="15.75">
      <c r="A68" s="54"/>
      <c r="B68" s="55">
        <v>71095</v>
      </c>
      <c r="C68" s="56"/>
      <c r="D68" s="48" t="s">
        <v>69</v>
      </c>
      <c r="E68" s="86">
        <f>SUM(E69:E70)</f>
        <v>105000</v>
      </c>
      <c r="F68" s="86">
        <f>SUM(F69:F70)</f>
        <v>98257.39</v>
      </c>
      <c r="G68" s="114">
        <f t="shared" si="1"/>
        <v>93.57846666666667</v>
      </c>
    </row>
    <row r="69" spans="1:7" ht="15">
      <c r="A69" s="474"/>
      <c r="B69" s="475"/>
      <c r="C69" s="35" t="s">
        <v>54</v>
      </c>
      <c r="D69" s="1" t="s">
        <v>52</v>
      </c>
      <c r="E69" s="82">
        <v>100000</v>
      </c>
      <c r="F69" s="74">
        <v>95797.39</v>
      </c>
      <c r="G69" s="115">
        <f t="shared" si="1"/>
        <v>95.79739000000001</v>
      </c>
    </row>
    <row r="70" spans="1:7" ht="16.5" customHeight="1">
      <c r="A70" s="474"/>
      <c r="B70" s="475"/>
      <c r="C70" s="35" t="s">
        <v>66</v>
      </c>
      <c r="D70" s="1" t="s">
        <v>170</v>
      </c>
      <c r="E70" s="82">
        <v>5000</v>
      </c>
      <c r="F70" s="74">
        <v>2460</v>
      </c>
      <c r="G70" s="115">
        <f t="shared" si="1"/>
        <v>49.2</v>
      </c>
    </row>
    <row r="71" spans="1:7" ht="15.75">
      <c r="A71" s="343">
        <v>750</v>
      </c>
      <c r="B71" s="469"/>
      <c r="C71" s="344"/>
      <c r="D71" s="2" t="s">
        <v>5</v>
      </c>
      <c r="E71" s="79">
        <f>SUM(E72,E77,E81,E102,E105,)</f>
        <v>3947496.55</v>
      </c>
      <c r="F71" s="79">
        <f>SUM(F72,F77,F81,F102,F105,)</f>
        <v>3822813.8500000006</v>
      </c>
      <c r="G71" s="113">
        <f t="shared" si="1"/>
        <v>96.84147412364428</v>
      </c>
    </row>
    <row r="72" spans="1:7" ht="15.75">
      <c r="A72" s="40"/>
      <c r="B72" s="29" t="s">
        <v>106</v>
      </c>
      <c r="C72" s="29"/>
      <c r="D72" s="30" t="s">
        <v>6</v>
      </c>
      <c r="E72" s="71">
        <f>SUM(E73:E76)</f>
        <v>71843</v>
      </c>
      <c r="F72" s="71">
        <f>SUM(F73:F76)</f>
        <v>71806.78</v>
      </c>
      <c r="G72" s="114">
        <f t="shared" si="1"/>
        <v>99.9495845106691</v>
      </c>
    </row>
    <row r="73" spans="1:7" ht="15">
      <c r="A73" s="420"/>
      <c r="B73" s="421"/>
      <c r="C73" s="35">
        <v>4010</v>
      </c>
      <c r="D73" s="1" t="s">
        <v>38</v>
      </c>
      <c r="E73" s="82">
        <v>57494</v>
      </c>
      <c r="F73" s="74">
        <v>57463</v>
      </c>
      <c r="G73" s="115">
        <f t="shared" si="1"/>
        <v>99.94608133022577</v>
      </c>
    </row>
    <row r="74" spans="1:7" ht="15">
      <c r="A74" s="411"/>
      <c r="B74" s="412"/>
      <c r="C74" s="35">
        <v>4040</v>
      </c>
      <c r="D74" s="1" t="s">
        <v>39</v>
      </c>
      <c r="E74" s="82">
        <v>3763</v>
      </c>
      <c r="F74" s="74">
        <v>3763</v>
      </c>
      <c r="G74" s="115">
        <f t="shared" si="1"/>
        <v>100</v>
      </c>
    </row>
    <row r="75" spans="1:7" ht="15">
      <c r="A75" s="411"/>
      <c r="B75" s="412"/>
      <c r="C75" s="35">
        <v>4110</v>
      </c>
      <c r="D75" s="1" t="s">
        <v>40</v>
      </c>
      <c r="E75" s="82">
        <v>10386</v>
      </c>
      <c r="F75" s="74">
        <v>10380.78</v>
      </c>
      <c r="G75" s="115">
        <f t="shared" si="1"/>
        <v>99.94974003466204</v>
      </c>
    </row>
    <row r="76" spans="1:7" ht="15">
      <c r="A76" s="422"/>
      <c r="B76" s="423"/>
      <c r="C76" s="35" t="s">
        <v>55</v>
      </c>
      <c r="D76" s="1" t="s">
        <v>56</v>
      </c>
      <c r="E76" s="82">
        <v>200</v>
      </c>
      <c r="F76" s="74">
        <v>200</v>
      </c>
      <c r="G76" s="115">
        <f t="shared" si="1"/>
        <v>100</v>
      </c>
    </row>
    <row r="77" spans="1:7" ht="15.75">
      <c r="A77" s="5"/>
      <c r="B77" s="29" t="s">
        <v>107</v>
      </c>
      <c r="C77" s="29"/>
      <c r="D77" s="30" t="s">
        <v>105</v>
      </c>
      <c r="E77" s="71">
        <f>SUM(E78:E80)</f>
        <v>227000</v>
      </c>
      <c r="F77" s="72">
        <f>SUM(F78:F80)</f>
        <v>216405.25999999998</v>
      </c>
      <c r="G77" s="114">
        <f t="shared" si="1"/>
        <v>95.33271365638765</v>
      </c>
    </row>
    <row r="78" spans="1:7" ht="15">
      <c r="A78" s="420"/>
      <c r="B78" s="421"/>
      <c r="C78" s="35">
        <v>3030</v>
      </c>
      <c r="D78" s="1" t="s">
        <v>48</v>
      </c>
      <c r="E78" s="82">
        <v>220000</v>
      </c>
      <c r="F78" s="74">
        <v>211795.9</v>
      </c>
      <c r="G78" s="115">
        <f t="shared" si="1"/>
        <v>96.27086363636363</v>
      </c>
    </row>
    <row r="79" spans="1:7" ht="15">
      <c r="A79" s="411"/>
      <c r="B79" s="412"/>
      <c r="C79" s="35">
        <v>4210</v>
      </c>
      <c r="D79" s="1" t="s">
        <v>35</v>
      </c>
      <c r="E79" s="82">
        <v>2000</v>
      </c>
      <c r="F79" s="74">
        <v>201.03</v>
      </c>
      <c r="G79" s="115">
        <f t="shared" si="1"/>
        <v>10.0515</v>
      </c>
    </row>
    <row r="80" spans="1:7" ht="18" customHeight="1">
      <c r="A80" s="422"/>
      <c r="B80" s="423"/>
      <c r="C80" s="35">
        <v>4300</v>
      </c>
      <c r="D80" s="1" t="s">
        <v>42</v>
      </c>
      <c r="E80" s="82">
        <v>5000</v>
      </c>
      <c r="F80" s="74">
        <v>4408.33</v>
      </c>
      <c r="G80" s="115">
        <f t="shared" si="1"/>
        <v>88.16659999999999</v>
      </c>
    </row>
    <row r="81" spans="1:7" ht="15.75">
      <c r="A81" s="5"/>
      <c r="B81" s="29" t="s">
        <v>124</v>
      </c>
      <c r="C81" s="29"/>
      <c r="D81" s="30" t="s">
        <v>108</v>
      </c>
      <c r="E81" s="71">
        <f>SUM(E82:E101)</f>
        <v>3496166</v>
      </c>
      <c r="F81" s="71">
        <f>SUM(F82:F101)</f>
        <v>3392925.3600000003</v>
      </c>
      <c r="G81" s="114">
        <f t="shared" si="1"/>
        <v>97.04703266378085</v>
      </c>
    </row>
    <row r="82" spans="1:7" ht="18" customHeight="1">
      <c r="A82" s="413"/>
      <c r="B82" s="414"/>
      <c r="C82" s="37" t="s">
        <v>68</v>
      </c>
      <c r="D82" s="6" t="s">
        <v>90</v>
      </c>
      <c r="E82" s="83">
        <v>10000</v>
      </c>
      <c r="F82" s="74">
        <v>4218</v>
      </c>
      <c r="G82" s="115">
        <f t="shared" si="1"/>
        <v>42.18</v>
      </c>
    </row>
    <row r="83" spans="1:7" ht="15">
      <c r="A83" s="369"/>
      <c r="B83" s="370"/>
      <c r="C83" s="35">
        <v>4010</v>
      </c>
      <c r="D83" s="1" t="s">
        <v>60</v>
      </c>
      <c r="E83" s="82">
        <v>2291340</v>
      </c>
      <c r="F83" s="74">
        <v>2261666.28</v>
      </c>
      <c r="G83" s="115">
        <f t="shared" si="1"/>
        <v>98.70496216187907</v>
      </c>
    </row>
    <row r="84" spans="1:7" ht="15">
      <c r="A84" s="369"/>
      <c r="B84" s="370"/>
      <c r="C84" s="35">
        <v>4040</v>
      </c>
      <c r="D84" s="1" t="s">
        <v>39</v>
      </c>
      <c r="E84" s="82">
        <v>161609</v>
      </c>
      <c r="F84" s="74">
        <v>161584.76</v>
      </c>
      <c r="G84" s="115">
        <f t="shared" si="1"/>
        <v>99.98500083534952</v>
      </c>
    </row>
    <row r="85" spans="1:7" ht="15">
      <c r="A85" s="369"/>
      <c r="B85" s="370"/>
      <c r="C85" s="35">
        <v>4110</v>
      </c>
      <c r="D85" s="1" t="s">
        <v>40</v>
      </c>
      <c r="E85" s="82">
        <v>420655</v>
      </c>
      <c r="F85" s="74">
        <v>405301.58</v>
      </c>
      <c r="G85" s="115">
        <f t="shared" si="1"/>
        <v>96.35011589069428</v>
      </c>
    </row>
    <row r="86" spans="1:7" ht="30">
      <c r="A86" s="369"/>
      <c r="B86" s="370"/>
      <c r="C86" s="35">
        <v>4120</v>
      </c>
      <c r="D86" s="25" t="s">
        <v>213</v>
      </c>
      <c r="E86" s="82">
        <v>49393</v>
      </c>
      <c r="F86" s="74">
        <v>46050.72</v>
      </c>
      <c r="G86" s="115">
        <f t="shared" si="1"/>
        <v>93.23329216690624</v>
      </c>
    </row>
    <row r="87" spans="1:7" ht="15">
      <c r="A87" s="369"/>
      <c r="B87" s="370"/>
      <c r="C87" s="35" t="s">
        <v>63</v>
      </c>
      <c r="D87" s="1" t="s">
        <v>64</v>
      </c>
      <c r="E87" s="82">
        <v>2500</v>
      </c>
      <c r="F87" s="74">
        <v>2500</v>
      </c>
      <c r="G87" s="115">
        <f aca="true" t="shared" si="2" ref="G87:G106">F87/E87*100</f>
        <v>100</v>
      </c>
    </row>
    <row r="88" spans="1:7" ht="15">
      <c r="A88" s="369"/>
      <c r="B88" s="370"/>
      <c r="C88" s="35">
        <v>4210</v>
      </c>
      <c r="D88" s="1" t="s">
        <v>35</v>
      </c>
      <c r="E88" s="82">
        <v>105000</v>
      </c>
      <c r="F88" s="74">
        <v>100427.48</v>
      </c>
      <c r="G88" s="115">
        <f t="shared" si="2"/>
        <v>95.64521904761905</v>
      </c>
    </row>
    <row r="89" spans="1:7" ht="15">
      <c r="A89" s="369"/>
      <c r="B89" s="370"/>
      <c r="C89" s="35" t="s">
        <v>214</v>
      </c>
      <c r="D89" s="1" t="s">
        <v>56</v>
      </c>
      <c r="E89" s="82">
        <v>103170</v>
      </c>
      <c r="F89" s="74">
        <v>90989.17</v>
      </c>
      <c r="G89" s="115">
        <f t="shared" si="2"/>
        <v>88.19343801492681</v>
      </c>
    </row>
    <row r="90" spans="1:7" ht="15">
      <c r="A90" s="369"/>
      <c r="B90" s="370"/>
      <c r="C90" s="35">
        <v>4260</v>
      </c>
      <c r="D90" s="1" t="s">
        <v>41</v>
      </c>
      <c r="E90" s="82">
        <v>23000</v>
      </c>
      <c r="F90" s="74">
        <v>21063.29</v>
      </c>
      <c r="G90" s="115">
        <f t="shared" si="2"/>
        <v>91.57952173913044</v>
      </c>
    </row>
    <row r="91" spans="1:7" ht="15">
      <c r="A91" s="369"/>
      <c r="B91" s="370"/>
      <c r="C91" s="35">
        <v>4280</v>
      </c>
      <c r="D91" s="1" t="s">
        <v>49</v>
      </c>
      <c r="E91" s="82">
        <v>8000</v>
      </c>
      <c r="F91" s="74">
        <v>5922</v>
      </c>
      <c r="G91" s="115">
        <f t="shared" si="2"/>
        <v>74.02499999999999</v>
      </c>
    </row>
    <row r="92" spans="1:7" ht="15">
      <c r="A92" s="369"/>
      <c r="B92" s="370"/>
      <c r="C92" s="35">
        <v>4300</v>
      </c>
      <c r="D92" s="1" t="s">
        <v>42</v>
      </c>
      <c r="E92" s="82">
        <v>120000</v>
      </c>
      <c r="F92" s="74">
        <v>114068.78</v>
      </c>
      <c r="G92" s="115">
        <f t="shared" si="2"/>
        <v>95.05731666666667</v>
      </c>
    </row>
    <row r="93" spans="1:7" ht="15">
      <c r="A93" s="369"/>
      <c r="B93" s="370"/>
      <c r="C93" s="35" t="s">
        <v>215</v>
      </c>
      <c r="D93" s="1" t="s">
        <v>52</v>
      </c>
      <c r="E93" s="82">
        <v>12000</v>
      </c>
      <c r="F93" s="74">
        <v>2500</v>
      </c>
      <c r="G93" s="115">
        <f t="shared" si="2"/>
        <v>20.833333333333336</v>
      </c>
    </row>
    <row r="94" spans="1:7" ht="30">
      <c r="A94" s="369"/>
      <c r="B94" s="370"/>
      <c r="C94" s="35" t="s">
        <v>66</v>
      </c>
      <c r="D94" s="1" t="s">
        <v>170</v>
      </c>
      <c r="E94" s="82">
        <v>15000</v>
      </c>
      <c r="F94" s="74">
        <v>13380.74</v>
      </c>
      <c r="G94" s="115">
        <f t="shared" si="2"/>
        <v>89.20493333333333</v>
      </c>
    </row>
    <row r="95" spans="1:7" ht="15">
      <c r="A95" s="369"/>
      <c r="B95" s="370"/>
      <c r="C95" s="35">
        <v>4410</v>
      </c>
      <c r="D95" s="1" t="s">
        <v>43</v>
      </c>
      <c r="E95" s="82">
        <v>7000</v>
      </c>
      <c r="F95" s="74">
        <v>6879.71</v>
      </c>
      <c r="G95" s="115">
        <f t="shared" si="2"/>
        <v>98.28157142857143</v>
      </c>
    </row>
    <row r="96" spans="1:7" ht="15">
      <c r="A96" s="369"/>
      <c r="B96" s="370"/>
      <c r="C96" s="35">
        <v>4430</v>
      </c>
      <c r="D96" s="1" t="s">
        <v>45</v>
      </c>
      <c r="E96" s="82">
        <v>20000</v>
      </c>
      <c r="F96" s="74">
        <v>18625</v>
      </c>
      <c r="G96" s="115">
        <f t="shared" si="2"/>
        <v>93.125</v>
      </c>
    </row>
    <row r="97" spans="1:7" ht="20.25" customHeight="1">
      <c r="A97" s="369"/>
      <c r="B97" s="370"/>
      <c r="C97" s="35">
        <v>4440</v>
      </c>
      <c r="D97" s="1" t="s">
        <v>71</v>
      </c>
      <c r="E97" s="82">
        <v>67899</v>
      </c>
      <c r="F97" s="74">
        <v>66940</v>
      </c>
      <c r="G97" s="115">
        <f t="shared" si="2"/>
        <v>98.58760806491995</v>
      </c>
    </row>
    <row r="98" spans="1:7" ht="30">
      <c r="A98" s="369"/>
      <c r="B98" s="370"/>
      <c r="C98" s="325" t="s">
        <v>83</v>
      </c>
      <c r="D98" s="326" t="s">
        <v>84</v>
      </c>
      <c r="E98" s="332">
        <v>4000</v>
      </c>
      <c r="F98" s="141">
        <v>3238</v>
      </c>
      <c r="G98" s="129">
        <f t="shared" si="2"/>
        <v>80.95</v>
      </c>
    </row>
    <row r="99" spans="1:7" ht="30">
      <c r="A99" s="369"/>
      <c r="B99" s="370"/>
      <c r="C99" s="325" t="s">
        <v>216</v>
      </c>
      <c r="D99" s="326" t="s">
        <v>81</v>
      </c>
      <c r="E99" s="332">
        <v>5600</v>
      </c>
      <c r="F99" s="141">
        <v>0</v>
      </c>
      <c r="G99" s="129">
        <f t="shared" si="2"/>
        <v>0</v>
      </c>
    </row>
    <row r="100" spans="1:7" ht="15">
      <c r="A100" s="369"/>
      <c r="B100" s="370"/>
      <c r="C100" s="325" t="s">
        <v>53</v>
      </c>
      <c r="D100" s="326" t="s">
        <v>44</v>
      </c>
      <c r="E100" s="332">
        <v>30000</v>
      </c>
      <c r="F100" s="141">
        <v>28068.4</v>
      </c>
      <c r="G100" s="129">
        <f t="shared" si="2"/>
        <v>93.56133333333334</v>
      </c>
    </row>
    <row r="101" spans="1:7" ht="30">
      <c r="A101" s="214"/>
      <c r="B101" s="215"/>
      <c r="C101" s="325" t="s">
        <v>217</v>
      </c>
      <c r="D101" s="326" t="s">
        <v>67</v>
      </c>
      <c r="E101" s="332">
        <v>40000</v>
      </c>
      <c r="F101" s="141">
        <v>39501.45</v>
      </c>
      <c r="G101" s="129">
        <f t="shared" si="2"/>
        <v>98.75362499999999</v>
      </c>
    </row>
    <row r="102" spans="1:7" ht="31.5">
      <c r="A102" s="33"/>
      <c r="B102" s="104">
        <v>75075</v>
      </c>
      <c r="C102" s="31"/>
      <c r="D102" s="33" t="s">
        <v>144</v>
      </c>
      <c r="E102" s="76">
        <f>SUM(E103:E104)</f>
        <v>27000</v>
      </c>
      <c r="F102" s="76">
        <f>SUM(F103:F104)</f>
        <v>26224.440000000002</v>
      </c>
      <c r="G102" s="116">
        <f t="shared" si="2"/>
        <v>97.12755555555557</v>
      </c>
    </row>
    <row r="103" spans="1:7" ht="15">
      <c r="A103" s="424"/>
      <c r="B103" s="425"/>
      <c r="C103" s="39" t="s">
        <v>55</v>
      </c>
      <c r="D103" s="25" t="s">
        <v>56</v>
      </c>
      <c r="E103" s="78">
        <v>13000</v>
      </c>
      <c r="F103" s="75">
        <v>12746.9</v>
      </c>
      <c r="G103" s="115">
        <f t="shared" si="2"/>
        <v>98.05307692307692</v>
      </c>
    </row>
    <row r="104" spans="1:7" ht="15">
      <c r="A104" s="426"/>
      <c r="B104" s="427"/>
      <c r="C104" s="35" t="s">
        <v>54</v>
      </c>
      <c r="D104" s="1" t="s">
        <v>52</v>
      </c>
      <c r="E104" s="82">
        <v>14000</v>
      </c>
      <c r="F104" s="74">
        <v>13477.54</v>
      </c>
      <c r="G104" s="115">
        <f t="shared" si="2"/>
        <v>96.26814285714286</v>
      </c>
    </row>
    <row r="105" spans="1:7" ht="15.75">
      <c r="A105" s="5"/>
      <c r="B105" s="29" t="s">
        <v>109</v>
      </c>
      <c r="C105" s="29"/>
      <c r="D105" s="30" t="s">
        <v>14</v>
      </c>
      <c r="E105" s="71">
        <f>SUM(E106:E115)</f>
        <v>125487.55</v>
      </c>
      <c r="F105" s="71">
        <f>SUM(F106:F115)</f>
        <v>115452.01000000001</v>
      </c>
      <c r="G105" s="114">
        <f t="shared" si="2"/>
        <v>92.00276043320633</v>
      </c>
    </row>
    <row r="106" spans="1:7" ht="15" customHeight="1">
      <c r="A106" s="379"/>
      <c r="B106" s="380"/>
      <c r="C106" s="135" t="s">
        <v>116</v>
      </c>
      <c r="D106" s="136" t="s">
        <v>117</v>
      </c>
      <c r="E106" s="137">
        <v>35000</v>
      </c>
      <c r="F106" s="137">
        <v>31253.23</v>
      </c>
      <c r="G106" s="138">
        <f t="shared" si="2"/>
        <v>89.29494285714286</v>
      </c>
    </row>
    <row r="107" spans="1:7" ht="15">
      <c r="A107" s="409"/>
      <c r="B107" s="410"/>
      <c r="C107" s="39" t="s">
        <v>160</v>
      </c>
      <c r="D107" s="25" t="s">
        <v>161</v>
      </c>
      <c r="E107" s="78">
        <v>25000</v>
      </c>
      <c r="F107" s="75">
        <v>23211.3</v>
      </c>
      <c r="G107" s="115">
        <f>F107/E107*100</f>
        <v>92.84519999999999</v>
      </c>
    </row>
    <row r="108" spans="1:7" ht="30" customHeight="1">
      <c r="A108" s="409"/>
      <c r="B108" s="410"/>
      <c r="C108" s="329" t="s">
        <v>145</v>
      </c>
      <c r="D108" s="266" t="s">
        <v>146</v>
      </c>
      <c r="E108" s="330">
        <v>9411</v>
      </c>
      <c r="F108" s="140">
        <v>8380</v>
      </c>
      <c r="G108" s="129">
        <f aca="true" t="shared" si="3" ref="G108:G142">F108/E108*100</f>
        <v>89.04473488470938</v>
      </c>
    </row>
    <row r="109" spans="1:7" ht="15.75" customHeight="1">
      <c r="A109" s="409"/>
      <c r="B109" s="410"/>
      <c r="C109" s="39" t="s">
        <v>55</v>
      </c>
      <c r="D109" s="25" t="s">
        <v>56</v>
      </c>
      <c r="E109" s="78">
        <v>1500</v>
      </c>
      <c r="F109" s="75">
        <v>819.33</v>
      </c>
      <c r="G109" s="115">
        <f t="shared" si="3"/>
        <v>54.62200000000001</v>
      </c>
    </row>
    <row r="110" spans="1:7" ht="15.75" customHeight="1">
      <c r="A110" s="409"/>
      <c r="B110" s="410"/>
      <c r="C110" s="39" t="s">
        <v>54</v>
      </c>
      <c r="D110" s="25" t="s">
        <v>52</v>
      </c>
      <c r="E110" s="78">
        <v>26000</v>
      </c>
      <c r="F110" s="75">
        <v>24161.72</v>
      </c>
      <c r="G110" s="115">
        <f t="shared" si="3"/>
        <v>92.9296923076923</v>
      </c>
    </row>
    <row r="111" spans="1:7" ht="15">
      <c r="A111" s="409"/>
      <c r="B111" s="410"/>
      <c r="C111" s="35" t="s">
        <v>58</v>
      </c>
      <c r="D111" s="1" t="s">
        <v>47</v>
      </c>
      <c r="E111" s="82">
        <v>26000</v>
      </c>
      <c r="F111" s="74">
        <v>25270.47</v>
      </c>
      <c r="G111" s="115">
        <f t="shared" si="3"/>
        <v>97.19411538461539</v>
      </c>
    </row>
    <row r="112" spans="1:7" ht="30">
      <c r="A112" s="409"/>
      <c r="B112" s="410"/>
      <c r="C112" s="325" t="s">
        <v>112</v>
      </c>
      <c r="D112" s="331" t="s">
        <v>113</v>
      </c>
      <c r="E112" s="332">
        <v>100</v>
      </c>
      <c r="F112" s="141">
        <v>30.47</v>
      </c>
      <c r="G112" s="129">
        <f t="shared" si="3"/>
        <v>30.47</v>
      </c>
    </row>
    <row r="113" spans="1:7" ht="39" customHeight="1">
      <c r="A113" s="409"/>
      <c r="B113" s="410"/>
      <c r="C113" s="325" t="s">
        <v>236</v>
      </c>
      <c r="D113" s="262" t="s">
        <v>246</v>
      </c>
      <c r="E113" s="332">
        <v>2056.2</v>
      </c>
      <c r="F113" s="141">
        <v>1940.38</v>
      </c>
      <c r="G113" s="129">
        <f t="shared" si="3"/>
        <v>94.36727944752458</v>
      </c>
    </row>
    <row r="114" spans="1:7" ht="45">
      <c r="A114" s="409"/>
      <c r="B114" s="410"/>
      <c r="C114" s="325" t="s">
        <v>237</v>
      </c>
      <c r="D114" s="146" t="s">
        <v>241</v>
      </c>
      <c r="E114" s="332">
        <v>405.35</v>
      </c>
      <c r="F114" s="141">
        <v>371.23</v>
      </c>
      <c r="G114" s="129">
        <f t="shared" si="3"/>
        <v>91.58258295300358</v>
      </c>
    </row>
    <row r="115" spans="1:7" ht="32.25" customHeight="1">
      <c r="A115" s="371"/>
      <c r="B115" s="372"/>
      <c r="C115" s="325" t="s">
        <v>238</v>
      </c>
      <c r="D115" s="331" t="s">
        <v>254</v>
      </c>
      <c r="E115" s="332">
        <v>15</v>
      </c>
      <c r="F115" s="141">
        <v>13.88</v>
      </c>
      <c r="G115" s="129">
        <f t="shared" si="3"/>
        <v>92.53333333333333</v>
      </c>
    </row>
    <row r="116" spans="1:7" ht="66.75" customHeight="1">
      <c r="A116" s="353">
        <v>751</v>
      </c>
      <c r="B116" s="354"/>
      <c r="C116" s="338"/>
      <c r="D116" s="339" t="s">
        <v>7</v>
      </c>
      <c r="E116" s="340">
        <f>SUM(E117)</f>
        <v>1141</v>
      </c>
      <c r="F116" s="340">
        <f>SUM(F117)</f>
        <v>1141</v>
      </c>
      <c r="G116" s="305">
        <f t="shared" si="3"/>
        <v>100</v>
      </c>
    </row>
    <row r="117" spans="1:7" ht="31.5">
      <c r="A117" s="28"/>
      <c r="B117" s="29" t="s">
        <v>110</v>
      </c>
      <c r="C117" s="29"/>
      <c r="D117" s="30" t="s">
        <v>8</v>
      </c>
      <c r="E117" s="71">
        <f>SUM(E118:E119)</f>
        <v>1141</v>
      </c>
      <c r="F117" s="71">
        <f>SUM(F118:F119)</f>
        <v>1141</v>
      </c>
      <c r="G117" s="114">
        <f t="shared" si="3"/>
        <v>100</v>
      </c>
    </row>
    <row r="118" spans="1:7" ht="15">
      <c r="A118" s="347"/>
      <c r="B118" s="348"/>
      <c r="C118" s="39" t="s">
        <v>96</v>
      </c>
      <c r="D118" s="25" t="s">
        <v>75</v>
      </c>
      <c r="E118" s="78">
        <v>167</v>
      </c>
      <c r="F118" s="75">
        <v>167</v>
      </c>
      <c r="G118" s="115">
        <f t="shared" si="3"/>
        <v>100</v>
      </c>
    </row>
    <row r="119" spans="1:7" ht="15">
      <c r="A119" s="351"/>
      <c r="B119" s="352"/>
      <c r="C119" s="39" t="s">
        <v>91</v>
      </c>
      <c r="D119" s="25" t="s">
        <v>79</v>
      </c>
      <c r="E119" s="78">
        <v>974</v>
      </c>
      <c r="F119" s="75">
        <v>974</v>
      </c>
      <c r="G119" s="115">
        <f t="shared" si="3"/>
        <v>100</v>
      </c>
    </row>
    <row r="120" spans="1:7" ht="31.5">
      <c r="A120" s="353">
        <v>754</v>
      </c>
      <c r="B120" s="354"/>
      <c r="C120" s="341"/>
      <c r="D120" s="339" t="s">
        <v>24</v>
      </c>
      <c r="E120" s="340">
        <f>SUM(E121,E134,E137,)</f>
        <v>1118322.48</v>
      </c>
      <c r="F120" s="340">
        <f>SUM(F121,F134,F137,)</f>
        <v>1081541.92</v>
      </c>
      <c r="G120" s="305">
        <f t="shared" si="3"/>
        <v>96.71109535417727</v>
      </c>
    </row>
    <row r="121" spans="1:7" ht="15.75">
      <c r="A121" s="5"/>
      <c r="B121" s="42" t="s">
        <v>111</v>
      </c>
      <c r="C121" s="42"/>
      <c r="D121" s="43" t="s">
        <v>25</v>
      </c>
      <c r="E121" s="87">
        <f>SUM(E122:E133)</f>
        <v>954955</v>
      </c>
      <c r="F121" s="87">
        <f>SUM(F122:F133)</f>
        <v>929746.63</v>
      </c>
      <c r="G121" s="118">
        <f t="shared" si="3"/>
        <v>97.36025571885585</v>
      </c>
    </row>
    <row r="122" spans="1:7" ht="47.25">
      <c r="A122" s="347"/>
      <c r="B122" s="348"/>
      <c r="C122" s="334" t="s">
        <v>218</v>
      </c>
      <c r="D122" s="335" t="s">
        <v>219</v>
      </c>
      <c r="E122" s="330">
        <v>15000</v>
      </c>
      <c r="F122" s="330">
        <v>15000</v>
      </c>
      <c r="G122" s="129">
        <f t="shared" si="3"/>
        <v>100</v>
      </c>
    </row>
    <row r="123" spans="1:7" ht="15">
      <c r="A123" s="349"/>
      <c r="B123" s="350"/>
      <c r="C123" s="37" t="s">
        <v>68</v>
      </c>
      <c r="D123" s="6" t="s">
        <v>90</v>
      </c>
      <c r="E123" s="83">
        <v>600</v>
      </c>
      <c r="F123" s="74">
        <v>588</v>
      </c>
      <c r="G123" s="115">
        <f t="shared" si="3"/>
        <v>98</v>
      </c>
    </row>
    <row r="124" spans="1:7" ht="15">
      <c r="A124" s="349"/>
      <c r="B124" s="350"/>
      <c r="C124" s="37" t="s">
        <v>116</v>
      </c>
      <c r="D124" s="6" t="s">
        <v>117</v>
      </c>
      <c r="E124" s="83">
        <v>20000</v>
      </c>
      <c r="F124" s="74">
        <v>15282</v>
      </c>
      <c r="G124" s="115">
        <f t="shared" si="3"/>
        <v>76.41</v>
      </c>
    </row>
    <row r="125" spans="1:7" ht="15">
      <c r="A125" s="349"/>
      <c r="B125" s="350"/>
      <c r="C125" s="37" t="s">
        <v>96</v>
      </c>
      <c r="D125" s="6" t="s">
        <v>75</v>
      </c>
      <c r="E125" s="83">
        <v>10315</v>
      </c>
      <c r="F125" s="74">
        <v>7714.92</v>
      </c>
      <c r="G125" s="115">
        <f t="shared" si="3"/>
        <v>74.79321376635967</v>
      </c>
    </row>
    <row r="126" spans="1:7" ht="15">
      <c r="A126" s="349"/>
      <c r="B126" s="350"/>
      <c r="C126" s="37" t="s">
        <v>63</v>
      </c>
      <c r="D126" s="6" t="s">
        <v>64</v>
      </c>
      <c r="E126" s="83">
        <v>60000</v>
      </c>
      <c r="F126" s="74">
        <v>55684.5</v>
      </c>
      <c r="G126" s="115">
        <f t="shared" si="3"/>
        <v>92.8075</v>
      </c>
    </row>
    <row r="127" spans="1:7" ht="15">
      <c r="A127" s="349"/>
      <c r="B127" s="350"/>
      <c r="C127" s="35">
        <v>4210</v>
      </c>
      <c r="D127" s="1" t="s">
        <v>35</v>
      </c>
      <c r="E127" s="82">
        <v>44000</v>
      </c>
      <c r="F127" s="74">
        <v>40335.88</v>
      </c>
      <c r="G127" s="115">
        <f t="shared" si="3"/>
        <v>91.67245454545454</v>
      </c>
    </row>
    <row r="128" spans="1:7" ht="15">
      <c r="A128" s="349"/>
      <c r="B128" s="350"/>
      <c r="C128" s="35">
        <v>4260</v>
      </c>
      <c r="D128" s="1" t="s">
        <v>41</v>
      </c>
      <c r="E128" s="82">
        <v>28000</v>
      </c>
      <c r="F128" s="74">
        <v>27238.61</v>
      </c>
      <c r="G128" s="115">
        <f t="shared" si="3"/>
        <v>97.28075000000001</v>
      </c>
    </row>
    <row r="129" spans="1:7" ht="15">
      <c r="A129" s="349"/>
      <c r="B129" s="350"/>
      <c r="C129" s="35" t="s">
        <v>92</v>
      </c>
      <c r="D129" s="1" t="s">
        <v>77</v>
      </c>
      <c r="E129" s="82">
        <v>8000</v>
      </c>
      <c r="F129" s="74">
        <v>6926.5</v>
      </c>
      <c r="G129" s="115">
        <f t="shared" si="3"/>
        <v>86.58125</v>
      </c>
    </row>
    <row r="130" spans="1:7" ht="15">
      <c r="A130" s="349"/>
      <c r="B130" s="350"/>
      <c r="C130" s="35">
        <v>4300</v>
      </c>
      <c r="D130" s="1" t="s">
        <v>42</v>
      </c>
      <c r="E130" s="82">
        <v>28140</v>
      </c>
      <c r="F130" s="74">
        <v>28090.13</v>
      </c>
      <c r="G130" s="115">
        <f t="shared" si="3"/>
        <v>99.8227789623312</v>
      </c>
    </row>
    <row r="131" spans="1:7" ht="15">
      <c r="A131" s="349"/>
      <c r="B131" s="350"/>
      <c r="C131" s="35">
        <v>4430</v>
      </c>
      <c r="D131" s="1" t="s">
        <v>45</v>
      </c>
      <c r="E131" s="82">
        <v>23900</v>
      </c>
      <c r="F131" s="74">
        <v>17147</v>
      </c>
      <c r="G131" s="115">
        <f t="shared" si="3"/>
        <v>71.74476987447699</v>
      </c>
    </row>
    <row r="132" spans="1:11" ht="15">
      <c r="A132" s="349"/>
      <c r="B132" s="350"/>
      <c r="C132" s="35" t="s">
        <v>53</v>
      </c>
      <c r="D132" s="1" t="s">
        <v>44</v>
      </c>
      <c r="E132" s="82">
        <v>25000</v>
      </c>
      <c r="F132" s="74">
        <v>23739.09</v>
      </c>
      <c r="G132" s="115">
        <f t="shared" si="3"/>
        <v>94.95635999999999</v>
      </c>
      <c r="K132" s="166"/>
    </row>
    <row r="133" spans="1:11" ht="60">
      <c r="A133" s="351"/>
      <c r="B133" s="352"/>
      <c r="C133" s="325" t="s">
        <v>220</v>
      </c>
      <c r="D133" s="326" t="s">
        <v>221</v>
      </c>
      <c r="E133" s="332">
        <v>692000</v>
      </c>
      <c r="F133" s="141">
        <v>692000</v>
      </c>
      <c r="G133" s="129">
        <f t="shared" si="3"/>
        <v>100</v>
      </c>
      <c r="K133" s="166"/>
    </row>
    <row r="134" spans="1:11" ht="15">
      <c r="A134" s="197"/>
      <c r="B134" s="194" t="s">
        <v>197</v>
      </c>
      <c r="C134" s="194"/>
      <c r="D134" s="195" t="s">
        <v>198</v>
      </c>
      <c r="E134" s="196">
        <f>SUM(E135:E136)</f>
        <v>10000</v>
      </c>
      <c r="F134" s="196">
        <f>SUM(F135:F136)</f>
        <v>2926.4799999999996</v>
      </c>
      <c r="G134" s="153">
        <f t="shared" si="3"/>
        <v>29.264799999999997</v>
      </c>
      <c r="K134" s="166"/>
    </row>
    <row r="135" spans="1:11" ht="15">
      <c r="A135" s="349"/>
      <c r="B135" s="350"/>
      <c r="C135" s="35" t="s">
        <v>55</v>
      </c>
      <c r="D135" s="1" t="s">
        <v>56</v>
      </c>
      <c r="E135" s="82">
        <v>3000</v>
      </c>
      <c r="F135" s="74">
        <v>2104.95</v>
      </c>
      <c r="G135" s="115">
        <f t="shared" si="3"/>
        <v>70.16499999999999</v>
      </c>
      <c r="K135" s="166"/>
    </row>
    <row r="136" spans="1:11" ht="15">
      <c r="A136" s="174"/>
      <c r="B136" s="175"/>
      <c r="C136" s="188" t="s">
        <v>54</v>
      </c>
      <c r="D136" s="189" t="s">
        <v>52</v>
      </c>
      <c r="E136" s="190">
        <v>7000</v>
      </c>
      <c r="F136" s="222">
        <v>821.53</v>
      </c>
      <c r="G136" s="115">
        <f t="shared" si="3"/>
        <v>11.736142857142855</v>
      </c>
      <c r="K136" s="166"/>
    </row>
    <row r="137" spans="1:11" ht="15">
      <c r="A137" s="150"/>
      <c r="B137" s="150" t="s">
        <v>222</v>
      </c>
      <c r="C137" s="150"/>
      <c r="D137" s="151" t="s">
        <v>69</v>
      </c>
      <c r="E137" s="152">
        <f>SUM(E138:E139)</f>
        <v>153367.48</v>
      </c>
      <c r="F137" s="152">
        <f>SUM(F138:F139)</f>
        <v>148868.81</v>
      </c>
      <c r="G137" s="153">
        <f t="shared" si="3"/>
        <v>97.06673800730114</v>
      </c>
      <c r="K137" s="166"/>
    </row>
    <row r="138" spans="1:11" ht="15">
      <c r="A138" s="174"/>
      <c r="B138" s="175"/>
      <c r="C138" s="223" t="s">
        <v>116</v>
      </c>
      <c r="D138" s="224" t="s">
        <v>117</v>
      </c>
      <c r="E138" s="225">
        <v>6367.48</v>
      </c>
      <c r="F138" s="226">
        <v>6367.48</v>
      </c>
      <c r="G138" s="115">
        <f t="shared" si="3"/>
        <v>100</v>
      </c>
      <c r="K138" s="166"/>
    </row>
    <row r="139" spans="1:11" ht="15">
      <c r="A139" s="174"/>
      <c r="B139" s="175"/>
      <c r="C139" s="223" t="s">
        <v>55</v>
      </c>
      <c r="D139" s="224" t="s">
        <v>56</v>
      </c>
      <c r="E139" s="225">
        <v>147000</v>
      </c>
      <c r="F139" s="226">
        <v>142501.33</v>
      </c>
      <c r="G139" s="115">
        <f t="shared" si="3"/>
        <v>96.93968027210883</v>
      </c>
      <c r="K139" s="166"/>
    </row>
    <row r="140" spans="1:7" ht="15.75">
      <c r="A140" s="343">
        <v>757</v>
      </c>
      <c r="B140" s="344"/>
      <c r="C140" s="41"/>
      <c r="D140" s="2" t="s">
        <v>26</v>
      </c>
      <c r="E140" s="69">
        <f>SUM(E141)</f>
        <v>665000</v>
      </c>
      <c r="F140" s="70">
        <f>SUM(F141)</f>
        <v>571931.73</v>
      </c>
      <c r="G140" s="113">
        <f t="shared" si="3"/>
        <v>86.00477142857143</v>
      </c>
    </row>
    <row r="141" spans="1:7" ht="45">
      <c r="A141" s="51"/>
      <c r="B141" s="59" t="s">
        <v>114</v>
      </c>
      <c r="C141" s="59"/>
      <c r="D141" s="53" t="s">
        <v>27</v>
      </c>
      <c r="E141" s="87">
        <f>SUM(E142:E143)</f>
        <v>665000</v>
      </c>
      <c r="F141" s="87">
        <f>SUM(F142:F143)</f>
        <v>571931.73</v>
      </c>
      <c r="G141" s="116">
        <f t="shared" si="3"/>
        <v>86.00477142857143</v>
      </c>
    </row>
    <row r="142" spans="1:7" ht="30">
      <c r="A142" s="420"/>
      <c r="B142" s="421"/>
      <c r="C142" s="325" t="s">
        <v>153</v>
      </c>
      <c r="D142" s="326" t="s">
        <v>154</v>
      </c>
      <c r="E142" s="332">
        <v>5000</v>
      </c>
      <c r="F142" s="336">
        <v>4200</v>
      </c>
      <c r="G142" s="337">
        <f t="shared" si="3"/>
        <v>84</v>
      </c>
    </row>
    <row r="143" spans="1:7" ht="51" customHeight="1">
      <c r="A143" s="422"/>
      <c r="B143" s="423"/>
      <c r="C143" s="325" t="s">
        <v>155</v>
      </c>
      <c r="D143" s="326" t="s">
        <v>156</v>
      </c>
      <c r="E143" s="332">
        <v>660000</v>
      </c>
      <c r="F143" s="336">
        <v>567731.73</v>
      </c>
      <c r="G143" s="337">
        <f aca="true" t="shared" si="4" ref="G143:G170">F143/E143*100</f>
        <v>86.0199590909091</v>
      </c>
    </row>
    <row r="144" spans="1:7" ht="15.75">
      <c r="A144" s="345" t="s">
        <v>132</v>
      </c>
      <c r="B144" s="346"/>
      <c r="C144" s="57"/>
      <c r="D144" s="58" t="s">
        <v>133</v>
      </c>
      <c r="E144" s="88">
        <f>SUM(E147,E145,)</f>
        <v>56370</v>
      </c>
      <c r="F144" s="88">
        <f>SUM(F147,F145,)</f>
        <v>1359.09</v>
      </c>
      <c r="G144" s="113">
        <f t="shared" si="4"/>
        <v>2.411016498137307</v>
      </c>
    </row>
    <row r="145" spans="1:7" ht="30">
      <c r="A145" s="150"/>
      <c r="B145" s="150" t="s">
        <v>255</v>
      </c>
      <c r="C145" s="150"/>
      <c r="D145" s="151" t="s">
        <v>256</v>
      </c>
      <c r="E145" s="152">
        <f>SUM(E146)</f>
        <v>1370</v>
      </c>
      <c r="F145" s="152">
        <f>SUM(F146)</f>
        <v>1359.09</v>
      </c>
      <c r="G145" s="134">
        <f t="shared" si="4"/>
        <v>99.2036496350365</v>
      </c>
    </row>
    <row r="146" spans="1:7" ht="60">
      <c r="A146" s="323"/>
      <c r="B146" s="324"/>
      <c r="C146" s="327" t="s">
        <v>257</v>
      </c>
      <c r="D146" s="328" t="s">
        <v>258</v>
      </c>
      <c r="E146" s="306">
        <v>1370</v>
      </c>
      <c r="F146" s="306">
        <v>1359.09</v>
      </c>
      <c r="G146" s="342">
        <f t="shared" si="4"/>
        <v>99.2036496350365</v>
      </c>
    </row>
    <row r="147" spans="1:7" ht="15">
      <c r="A147" s="49"/>
      <c r="B147" s="56" t="s">
        <v>134</v>
      </c>
      <c r="C147" s="56"/>
      <c r="D147" s="48" t="s">
        <v>135</v>
      </c>
      <c r="E147" s="86">
        <f>SUM(E148)</f>
        <v>55000</v>
      </c>
      <c r="F147" s="77">
        <f>SUM(F148)</f>
        <v>0</v>
      </c>
      <c r="G147" s="116">
        <f t="shared" si="4"/>
        <v>0</v>
      </c>
    </row>
    <row r="148" spans="1:7" ht="15">
      <c r="A148" s="355"/>
      <c r="B148" s="356"/>
      <c r="C148" s="35" t="s">
        <v>136</v>
      </c>
      <c r="D148" s="1" t="s">
        <v>137</v>
      </c>
      <c r="E148" s="82">
        <v>55000</v>
      </c>
      <c r="F148" s="89">
        <v>0</v>
      </c>
      <c r="G148" s="120">
        <f t="shared" si="4"/>
        <v>0</v>
      </c>
    </row>
    <row r="149" spans="1:7" ht="15.75">
      <c r="A149" s="343">
        <v>801</v>
      </c>
      <c r="B149" s="344"/>
      <c r="C149" s="41"/>
      <c r="D149" s="2" t="s">
        <v>9</v>
      </c>
      <c r="E149" s="79">
        <f>SUM(E150,E170,E172,E189,E193,E198,E209,E212,)</f>
        <v>10389259</v>
      </c>
      <c r="F149" s="79">
        <f>SUM(F150,F170,F172,F189,F193,F198,F209,F212,)</f>
        <v>10257185.679999998</v>
      </c>
      <c r="G149" s="113">
        <f t="shared" si="4"/>
        <v>98.72875129977989</v>
      </c>
    </row>
    <row r="150" spans="1:7" ht="15.75">
      <c r="A150" s="149"/>
      <c r="B150" s="150" t="s">
        <v>123</v>
      </c>
      <c r="C150" s="150"/>
      <c r="D150" s="132" t="s">
        <v>10</v>
      </c>
      <c r="E150" s="152">
        <f>SUM(E151:E169)</f>
        <v>7378188</v>
      </c>
      <c r="F150" s="152">
        <f>SUM(F151:F169)</f>
        <v>7300663.09</v>
      </c>
      <c r="G150" s="116">
        <f t="shared" si="4"/>
        <v>98.94926898040548</v>
      </c>
    </row>
    <row r="151" spans="1:7" ht="15">
      <c r="A151" s="420"/>
      <c r="B151" s="421"/>
      <c r="C151" s="97">
        <v>3020</v>
      </c>
      <c r="D151" s="19" t="s">
        <v>72</v>
      </c>
      <c r="E151" s="82">
        <v>275201</v>
      </c>
      <c r="F151" s="74">
        <v>274732.04</v>
      </c>
      <c r="G151" s="115">
        <f t="shared" si="4"/>
        <v>99.82959364246496</v>
      </c>
    </row>
    <row r="152" spans="1:7" ht="15">
      <c r="A152" s="411"/>
      <c r="B152" s="412"/>
      <c r="C152" s="97">
        <v>4010</v>
      </c>
      <c r="D152" s="19" t="s">
        <v>73</v>
      </c>
      <c r="E152" s="82">
        <v>690854</v>
      </c>
      <c r="F152" s="74">
        <v>677817.68</v>
      </c>
      <c r="G152" s="115">
        <f t="shared" si="4"/>
        <v>98.11301374820151</v>
      </c>
    </row>
    <row r="153" spans="1:7" ht="15">
      <c r="A153" s="411"/>
      <c r="B153" s="412"/>
      <c r="C153" s="97">
        <v>4040</v>
      </c>
      <c r="D153" s="20" t="s">
        <v>74</v>
      </c>
      <c r="E153" s="82">
        <v>48643</v>
      </c>
      <c r="F153" s="74">
        <v>48472.1</v>
      </c>
      <c r="G153" s="115">
        <f t="shared" si="4"/>
        <v>99.64866476163066</v>
      </c>
    </row>
    <row r="154" spans="1:7" ht="15">
      <c r="A154" s="411"/>
      <c r="B154" s="412"/>
      <c r="C154" s="98">
        <v>4110</v>
      </c>
      <c r="D154" s="19" t="s">
        <v>75</v>
      </c>
      <c r="E154" s="82">
        <v>917124</v>
      </c>
      <c r="F154" s="74">
        <v>903545.73</v>
      </c>
      <c r="G154" s="115">
        <f t="shared" si="4"/>
        <v>98.5194728302825</v>
      </c>
    </row>
    <row r="155" spans="1:7" ht="30">
      <c r="A155" s="411"/>
      <c r="B155" s="412"/>
      <c r="C155" s="98">
        <v>4120</v>
      </c>
      <c r="D155" s="25" t="s">
        <v>223</v>
      </c>
      <c r="E155" s="82">
        <v>99017</v>
      </c>
      <c r="F155" s="74">
        <v>97769.07</v>
      </c>
      <c r="G155" s="115">
        <f t="shared" si="4"/>
        <v>98.73968106486765</v>
      </c>
    </row>
    <row r="156" spans="1:7" ht="15">
      <c r="A156" s="411"/>
      <c r="B156" s="412"/>
      <c r="C156" s="98">
        <v>4170</v>
      </c>
      <c r="D156" s="19" t="s">
        <v>64</v>
      </c>
      <c r="E156" s="82">
        <v>15000</v>
      </c>
      <c r="F156" s="74">
        <v>14376.04</v>
      </c>
      <c r="G156" s="115">
        <f t="shared" si="4"/>
        <v>95.84026666666668</v>
      </c>
    </row>
    <row r="157" spans="1:7" ht="15">
      <c r="A157" s="411"/>
      <c r="B157" s="412"/>
      <c r="C157" s="97">
        <v>4210</v>
      </c>
      <c r="D157" s="19" t="s">
        <v>76</v>
      </c>
      <c r="E157" s="82">
        <v>250800</v>
      </c>
      <c r="F157" s="74">
        <v>244342.19</v>
      </c>
      <c r="G157" s="115">
        <f t="shared" si="4"/>
        <v>97.42511562998405</v>
      </c>
    </row>
    <row r="158" spans="1:7" ht="15">
      <c r="A158" s="411"/>
      <c r="B158" s="412"/>
      <c r="C158" s="98">
        <v>4240</v>
      </c>
      <c r="D158" s="19" t="s">
        <v>187</v>
      </c>
      <c r="E158" s="82">
        <v>6300</v>
      </c>
      <c r="F158" s="74">
        <v>5918.95</v>
      </c>
      <c r="G158" s="115">
        <f t="shared" si="4"/>
        <v>93.9515873015873</v>
      </c>
    </row>
    <row r="159" spans="1:7" ht="15">
      <c r="A159" s="411"/>
      <c r="B159" s="412"/>
      <c r="C159" s="97">
        <v>4260</v>
      </c>
      <c r="D159" s="19" t="s">
        <v>46</v>
      </c>
      <c r="E159" s="82">
        <v>85000</v>
      </c>
      <c r="F159" s="74">
        <v>81480.15</v>
      </c>
      <c r="G159" s="115">
        <f t="shared" si="4"/>
        <v>95.859</v>
      </c>
    </row>
    <row r="160" spans="1:7" ht="15">
      <c r="A160" s="411"/>
      <c r="B160" s="412"/>
      <c r="C160" s="97">
        <v>4270</v>
      </c>
      <c r="D160" s="19" t="s">
        <v>61</v>
      </c>
      <c r="E160" s="82">
        <v>23700</v>
      </c>
      <c r="F160" s="74">
        <v>23678.14</v>
      </c>
      <c r="G160" s="115">
        <f t="shared" si="4"/>
        <v>99.90776371308017</v>
      </c>
    </row>
    <row r="161" spans="1:7" ht="15">
      <c r="A161" s="411"/>
      <c r="B161" s="412"/>
      <c r="C161" s="97">
        <v>4280</v>
      </c>
      <c r="D161" s="19" t="s">
        <v>77</v>
      </c>
      <c r="E161" s="82">
        <v>8410</v>
      </c>
      <c r="F161" s="74">
        <v>7777</v>
      </c>
      <c r="G161" s="115">
        <f t="shared" si="4"/>
        <v>92.47324613555291</v>
      </c>
    </row>
    <row r="162" spans="1:7" ht="15">
      <c r="A162" s="411"/>
      <c r="B162" s="412"/>
      <c r="C162" s="97">
        <v>4300</v>
      </c>
      <c r="D162" s="19" t="s">
        <v>42</v>
      </c>
      <c r="E162" s="82">
        <v>48500</v>
      </c>
      <c r="F162" s="74">
        <v>47158.68</v>
      </c>
      <c r="G162" s="115">
        <f t="shared" si="4"/>
        <v>97.23439175257732</v>
      </c>
    </row>
    <row r="163" spans="1:7" ht="30">
      <c r="A163" s="411"/>
      <c r="B163" s="412"/>
      <c r="C163" s="97">
        <v>4360</v>
      </c>
      <c r="D163" s="19" t="s">
        <v>171</v>
      </c>
      <c r="E163" s="82">
        <v>5800</v>
      </c>
      <c r="F163" s="74">
        <v>5359.29</v>
      </c>
      <c r="G163" s="115">
        <f t="shared" si="4"/>
        <v>92.40155172413793</v>
      </c>
    </row>
    <row r="164" spans="1:7" ht="15">
      <c r="A164" s="411"/>
      <c r="B164" s="412"/>
      <c r="C164" s="98">
        <v>4410</v>
      </c>
      <c r="D164" s="19" t="s">
        <v>70</v>
      </c>
      <c r="E164" s="82">
        <v>6000</v>
      </c>
      <c r="F164" s="74">
        <v>5366.4</v>
      </c>
      <c r="G164" s="115">
        <f t="shared" si="4"/>
        <v>89.44</v>
      </c>
    </row>
    <row r="165" spans="1:7" ht="15">
      <c r="A165" s="411"/>
      <c r="B165" s="412"/>
      <c r="C165" s="97">
        <v>4430</v>
      </c>
      <c r="D165" s="19" t="s">
        <v>47</v>
      </c>
      <c r="E165" s="82">
        <v>18500</v>
      </c>
      <c r="F165" s="74">
        <v>17781.6</v>
      </c>
      <c r="G165" s="115">
        <f t="shared" si="4"/>
        <v>96.11675675675674</v>
      </c>
    </row>
    <row r="166" spans="1:7" ht="30">
      <c r="A166" s="411"/>
      <c r="B166" s="412"/>
      <c r="C166" s="97">
        <v>4440</v>
      </c>
      <c r="D166" s="19" t="s">
        <v>78</v>
      </c>
      <c r="E166" s="82">
        <v>256032</v>
      </c>
      <c r="F166" s="74">
        <v>256032</v>
      </c>
      <c r="G166" s="115">
        <f t="shared" si="4"/>
        <v>100</v>
      </c>
    </row>
    <row r="167" spans="1:7" ht="30">
      <c r="A167" s="411"/>
      <c r="B167" s="412"/>
      <c r="C167" s="97">
        <v>4700</v>
      </c>
      <c r="D167" s="19" t="s">
        <v>81</v>
      </c>
      <c r="E167" s="82">
        <v>600</v>
      </c>
      <c r="F167" s="74">
        <v>560</v>
      </c>
      <c r="G167" s="115">
        <f t="shared" si="4"/>
        <v>93.33333333333333</v>
      </c>
    </row>
    <row r="168" spans="1:7" ht="15">
      <c r="A168" s="411"/>
      <c r="B168" s="412"/>
      <c r="C168" s="97">
        <v>4790</v>
      </c>
      <c r="D168" s="19" t="s">
        <v>224</v>
      </c>
      <c r="E168" s="82">
        <v>4281815</v>
      </c>
      <c r="F168" s="74">
        <v>4248108.51</v>
      </c>
      <c r="G168" s="115">
        <f t="shared" si="4"/>
        <v>99.21279901163408</v>
      </c>
    </row>
    <row r="169" spans="1:7" ht="15">
      <c r="A169" s="411"/>
      <c r="B169" s="412"/>
      <c r="C169" s="97">
        <v>4800</v>
      </c>
      <c r="D169" s="19" t="s">
        <v>225</v>
      </c>
      <c r="E169" s="82">
        <v>340892</v>
      </c>
      <c r="F169" s="74">
        <v>340387.52</v>
      </c>
      <c r="G169" s="115">
        <f t="shared" si="4"/>
        <v>99.85201178085728</v>
      </c>
    </row>
    <row r="170" spans="1:7" ht="30">
      <c r="A170" s="150"/>
      <c r="B170" s="150" t="s">
        <v>231</v>
      </c>
      <c r="C170" s="232"/>
      <c r="D170" s="233" t="s">
        <v>232</v>
      </c>
      <c r="E170" s="152">
        <f>SUM(E171)</f>
        <v>42000</v>
      </c>
      <c r="F170" s="152">
        <f>SUM(F171)</f>
        <v>41800</v>
      </c>
      <c r="G170" s="153">
        <f t="shared" si="4"/>
        <v>99.52380952380952</v>
      </c>
    </row>
    <row r="171" spans="1:7" ht="15">
      <c r="A171" s="212"/>
      <c r="B171" s="213"/>
      <c r="C171" s="97">
        <v>6050</v>
      </c>
      <c r="D171" s="19" t="s">
        <v>44</v>
      </c>
      <c r="E171" s="82">
        <v>42000</v>
      </c>
      <c r="F171" s="74">
        <v>41800</v>
      </c>
      <c r="G171" s="115">
        <v>0</v>
      </c>
    </row>
    <row r="172" spans="1:7" ht="15">
      <c r="A172" s="26"/>
      <c r="B172" s="63">
        <v>80104</v>
      </c>
      <c r="C172" s="100"/>
      <c r="D172" s="68" t="s">
        <v>11</v>
      </c>
      <c r="E172" s="91">
        <f>SUM(E173:E188)</f>
        <v>1685510</v>
      </c>
      <c r="F172" s="91">
        <f>SUM(F173:F188)</f>
        <v>1658135.44</v>
      </c>
      <c r="G172" s="116">
        <f aca="true" t="shared" si="5" ref="G172:G212">F172/E172*100</f>
        <v>98.3758886034494</v>
      </c>
    </row>
    <row r="173" spans="1:7" ht="15">
      <c r="A173" s="363"/>
      <c r="B173" s="364"/>
      <c r="C173" s="99">
        <v>3020</v>
      </c>
      <c r="D173" s="18" t="s">
        <v>90</v>
      </c>
      <c r="E173" s="92">
        <v>78959</v>
      </c>
      <c r="F173" s="74">
        <v>77347.74</v>
      </c>
      <c r="G173" s="115">
        <f t="shared" si="5"/>
        <v>97.9593713192923</v>
      </c>
    </row>
    <row r="174" spans="1:7" ht="15">
      <c r="A174" s="365"/>
      <c r="B174" s="366"/>
      <c r="C174" s="99">
        <v>4010</v>
      </c>
      <c r="D174" s="18" t="s">
        <v>79</v>
      </c>
      <c r="E174" s="92">
        <v>59572</v>
      </c>
      <c r="F174" s="74">
        <v>58558.77</v>
      </c>
      <c r="G174" s="115">
        <f t="shared" si="5"/>
        <v>98.29915060766803</v>
      </c>
    </row>
    <row r="175" spans="1:7" ht="15">
      <c r="A175" s="365"/>
      <c r="B175" s="366"/>
      <c r="C175" s="200">
        <v>4040</v>
      </c>
      <c r="D175" s="201" t="s">
        <v>74</v>
      </c>
      <c r="E175" s="92">
        <v>4821</v>
      </c>
      <c r="F175" s="74">
        <v>4549.22</v>
      </c>
      <c r="G175" s="115">
        <f t="shared" si="5"/>
        <v>94.36258037751504</v>
      </c>
    </row>
    <row r="176" spans="1:7" ht="15">
      <c r="A176" s="365"/>
      <c r="B176" s="366"/>
      <c r="C176" s="200">
        <v>4110</v>
      </c>
      <c r="D176" s="201" t="s">
        <v>75</v>
      </c>
      <c r="E176" s="92">
        <v>191398</v>
      </c>
      <c r="F176" s="74">
        <v>185009.39</v>
      </c>
      <c r="G176" s="115">
        <f t="shared" si="5"/>
        <v>96.66213335562546</v>
      </c>
    </row>
    <row r="177" spans="1:7" ht="30">
      <c r="A177" s="365"/>
      <c r="B177" s="366"/>
      <c r="C177" s="99">
        <v>4120</v>
      </c>
      <c r="D177" s="25" t="s">
        <v>208</v>
      </c>
      <c r="E177" s="170">
        <v>19104</v>
      </c>
      <c r="F177" s="106">
        <v>16531.21</v>
      </c>
      <c r="G177" s="171">
        <f t="shared" si="5"/>
        <v>86.53271566164153</v>
      </c>
    </row>
    <row r="178" spans="1:7" ht="15">
      <c r="A178" s="365"/>
      <c r="B178" s="366"/>
      <c r="C178" s="99">
        <v>4210</v>
      </c>
      <c r="D178" s="18" t="s">
        <v>56</v>
      </c>
      <c r="E178" s="92">
        <v>95900</v>
      </c>
      <c r="F178" s="74">
        <v>93268.88</v>
      </c>
      <c r="G178" s="115">
        <f t="shared" si="5"/>
        <v>97.25639207507821</v>
      </c>
    </row>
    <row r="179" spans="1:7" ht="15">
      <c r="A179" s="365"/>
      <c r="B179" s="366"/>
      <c r="C179" s="99">
        <v>4240</v>
      </c>
      <c r="D179" s="105" t="s">
        <v>187</v>
      </c>
      <c r="E179" s="140">
        <v>15500</v>
      </c>
      <c r="F179" s="106">
        <v>15106.31</v>
      </c>
      <c r="G179" s="129">
        <f t="shared" si="5"/>
        <v>97.46006451612902</v>
      </c>
    </row>
    <row r="180" spans="1:7" ht="15">
      <c r="A180" s="365"/>
      <c r="B180" s="366"/>
      <c r="C180" s="99">
        <v>4260</v>
      </c>
      <c r="D180" s="18" t="s">
        <v>41</v>
      </c>
      <c r="E180" s="92">
        <v>23000</v>
      </c>
      <c r="F180" s="74">
        <v>20452.06</v>
      </c>
      <c r="G180" s="115">
        <f t="shared" si="5"/>
        <v>88.922</v>
      </c>
    </row>
    <row r="181" spans="1:8" ht="15">
      <c r="A181" s="365"/>
      <c r="B181" s="366"/>
      <c r="C181" s="139">
        <v>4280</v>
      </c>
      <c r="D181" s="18" t="s">
        <v>77</v>
      </c>
      <c r="E181" s="92">
        <v>1500</v>
      </c>
      <c r="F181" s="167">
        <v>1215</v>
      </c>
      <c r="G181" s="168">
        <f t="shared" si="5"/>
        <v>81</v>
      </c>
      <c r="H181"/>
    </row>
    <row r="182" spans="1:7" ht="15">
      <c r="A182" s="365"/>
      <c r="B182" s="366"/>
      <c r="C182" s="99">
        <v>4300</v>
      </c>
      <c r="D182" s="105" t="s">
        <v>52</v>
      </c>
      <c r="E182" s="92">
        <v>33000</v>
      </c>
      <c r="F182" s="74">
        <v>31580.5</v>
      </c>
      <c r="G182" s="115">
        <f t="shared" si="5"/>
        <v>95.69848484848484</v>
      </c>
    </row>
    <row r="183" spans="1:7" ht="45">
      <c r="A183" s="365"/>
      <c r="B183" s="366"/>
      <c r="C183" s="242">
        <v>4330</v>
      </c>
      <c r="D183" s="243" t="s">
        <v>164</v>
      </c>
      <c r="E183" s="170">
        <v>55600</v>
      </c>
      <c r="F183" s="106">
        <v>55569.39</v>
      </c>
      <c r="G183" s="171">
        <f t="shared" si="5"/>
        <v>99.94494604316546</v>
      </c>
    </row>
    <row r="184" spans="1:7" ht="30">
      <c r="A184" s="365"/>
      <c r="B184" s="366"/>
      <c r="C184" s="242">
        <v>4360</v>
      </c>
      <c r="D184" s="243" t="s">
        <v>170</v>
      </c>
      <c r="E184" s="140">
        <v>3000</v>
      </c>
      <c r="F184" s="141">
        <v>2681.43</v>
      </c>
      <c r="G184" s="129">
        <f t="shared" si="5"/>
        <v>89.381</v>
      </c>
    </row>
    <row r="185" spans="1:7" ht="15">
      <c r="A185" s="365"/>
      <c r="B185" s="366"/>
      <c r="C185" s="99">
        <v>4430</v>
      </c>
      <c r="D185" s="18" t="s">
        <v>47</v>
      </c>
      <c r="E185" s="92">
        <v>3500</v>
      </c>
      <c r="F185" s="74">
        <v>3054</v>
      </c>
      <c r="G185" s="115">
        <f t="shared" si="5"/>
        <v>87.25714285714285</v>
      </c>
    </row>
    <row r="186" spans="1:7" ht="30" customHeight="1">
      <c r="A186" s="365"/>
      <c r="B186" s="366"/>
      <c r="C186" s="242">
        <v>4440</v>
      </c>
      <c r="D186" s="243" t="s">
        <v>78</v>
      </c>
      <c r="E186" s="140">
        <v>64462</v>
      </c>
      <c r="F186" s="106">
        <v>64462</v>
      </c>
      <c r="G186" s="129">
        <f t="shared" si="5"/>
        <v>100</v>
      </c>
    </row>
    <row r="187" spans="1:7" ht="17.25" customHeight="1">
      <c r="A187" s="365"/>
      <c r="B187" s="366"/>
      <c r="C187" s="202">
        <v>4790</v>
      </c>
      <c r="D187" s="227" t="s">
        <v>224</v>
      </c>
      <c r="E187" s="203">
        <v>963726</v>
      </c>
      <c r="F187" s="204">
        <v>956432.33</v>
      </c>
      <c r="G187" s="129">
        <f t="shared" si="5"/>
        <v>99.24318011551001</v>
      </c>
    </row>
    <row r="188" spans="1:7" ht="15" customHeight="1">
      <c r="A188" s="367"/>
      <c r="B188" s="368"/>
      <c r="C188" s="202">
        <v>4800</v>
      </c>
      <c r="D188" s="227" t="s">
        <v>225</v>
      </c>
      <c r="E188" s="203">
        <v>72468</v>
      </c>
      <c r="F188" s="204">
        <v>72317.21</v>
      </c>
      <c r="G188" s="129">
        <f t="shared" si="5"/>
        <v>99.79192195175803</v>
      </c>
    </row>
    <row r="189" spans="1:7" ht="15">
      <c r="A189" s="159"/>
      <c r="B189" s="163">
        <v>80113</v>
      </c>
      <c r="C189" s="163"/>
      <c r="D189" s="164" t="s">
        <v>28</v>
      </c>
      <c r="E189" s="165">
        <f>SUM(E190:E192)</f>
        <v>153900</v>
      </c>
      <c r="F189" s="165">
        <f>SUM(F190:F192)</f>
        <v>153349.50999999998</v>
      </c>
      <c r="G189" s="116">
        <f t="shared" si="5"/>
        <v>99.64230669265756</v>
      </c>
    </row>
    <row r="190" spans="1:7" ht="15">
      <c r="A190" s="359"/>
      <c r="B190" s="360"/>
      <c r="C190" s="208">
        <v>4110</v>
      </c>
      <c r="D190" s="209" t="s">
        <v>75</v>
      </c>
      <c r="E190" s="210">
        <v>900</v>
      </c>
      <c r="F190" s="210">
        <v>810.21</v>
      </c>
      <c r="G190" s="138">
        <f t="shared" si="5"/>
        <v>90.02333333333333</v>
      </c>
    </row>
    <row r="191" spans="1:7" ht="15">
      <c r="A191" s="359"/>
      <c r="B191" s="360"/>
      <c r="C191" s="208">
        <v>4170</v>
      </c>
      <c r="D191" s="209" t="s">
        <v>64</v>
      </c>
      <c r="E191" s="210">
        <v>4000</v>
      </c>
      <c r="F191" s="210">
        <v>3808.37</v>
      </c>
      <c r="G191" s="138">
        <f t="shared" si="5"/>
        <v>95.20925</v>
      </c>
    </row>
    <row r="192" spans="1:7" ht="15">
      <c r="A192" s="361"/>
      <c r="B192" s="362"/>
      <c r="C192" s="8">
        <v>4300</v>
      </c>
      <c r="D192" s="143" t="s">
        <v>52</v>
      </c>
      <c r="E192" s="142">
        <v>149000</v>
      </c>
      <c r="F192" s="141">
        <v>148730.93</v>
      </c>
      <c r="G192" s="129">
        <f t="shared" si="5"/>
        <v>99.81941610738254</v>
      </c>
    </row>
    <row r="193" spans="1:7" ht="15">
      <c r="A193" s="159"/>
      <c r="B193" s="160">
        <v>80146</v>
      </c>
      <c r="C193" s="160"/>
      <c r="D193" s="161" t="s">
        <v>29</v>
      </c>
      <c r="E193" s="162">
        <f>SUM(E194:E197)</f>
        <v>14380</v>
      </c>
      <c r="F193" s="162">
        <f>SUM(F194:F197)</f>
        <v>12903.73</v>
      </c>
      <c r="G193" s="116">
        <f t="shared" si="5"/>
        <v>89.73386648122393</v>
      </c>
    </row>
    <row r="194" spans="1:7" ht="15">
      <c r="A194" s="357"/>
      <c r="B194" s="358"/>
      <c r="C194" s="205">
        <v>4240</v>
      </c>
      <c r="D194" s="206" t="s">
        <v>187</v>
      </c>
      <c r="E194" s="207">
        <v>500</v>
      </c>
      <c r="F194" s="207">
        <v>495.73</v>
      </c>
      <c r="G194" s="138">
        <f t="shared" si="5"/>
        <v>99.146</v>
      </c>
    </row>
    <row r="195" spans="1:7" ht="15">
      <c r="A195" s="359"/>
      <c r="B195" s="360"/>
      <c r="C195" s="144">
        <v>4300</v>
      </c>
      <c r="D195" s="145" t="s">
        <v>52</v>
      </c>
      <c r="E195" s="106">
        <v>11000</v>
      </c>
      <c r="F195" s="141">
        <v>10290</v>
      </c>
      <c r="G195" s="129">
        <f t="shared" si="5"/>
        <v>93.54545454545455</v>
      </c>
    </row>
    <row r="196" spans="1:7" ht="15">
      <c r="A196" s="359"/>
      <c r="B196" s="360"/>
      <c r="C196" s="144">
        <v>4410</v>
      </c>
      <c r="D196" s="145" t="s">
        <v>70</v>
      </c>
      <c r="E196" s="106">
        <v>880</v>
      </c>
      <c r="F196" s="141">
        <v>588</v>
      </c>
      <c r="G196" s="129">
        <f t="shared" si="5"/>
        <v>66.81818181818183</v>
      </c>
    </row>
    <row r="197" spans="1:7" ht="30">
      <c r="A197" s="361"/>
      <c r="B197" s="362"/>
      <c r="C197" s="144">
        <v>4700</v>
      </c>
      <c r="D197" s="146" t="s">
        <v>81</v>
      </c>
      <c r="E197" s="106">
        <v>2000</v>
      </c>
      <c r="F197" s="141">
        <v>1530</v>
      </c>
      <c r="G197" s="129">
        <f t="shared" si="5"/>
        <v>76.5</v>
      </c>
    </row>
    <row r="198" spans="1:7" ht="15.75">
      <c r="A198" s="107"/>
      <c r="B198" s="111">
        <v>80148</v>
      </c>
      <c r="C198" s="108"/>
      <c r="D198" s="109" t="s">
        <v>157</v>
      </c>
      <c r="E198" s="110">
        <f>SUM(E199:E208)</f>
        <v>813779</v>
      </c>
      <c r="F198" s="110">
        <f>SUM(F199:F208)</f>
        <v>790758.5300000001</v>
      </c>
      <c r="G198" s="118">
        <f t="shared" si="5"/>
        <v>97.17116440704419</v>
      </c>
    </row>
    <row r="199" spans="1:7" ht="15">
      <c r="A199" s="373"/>
      <c r="B199" s="374"/>
      <c r="C199" s="144">
        <v>4010</v>
      </c>
      <c r="D199" s="146" t="s">
        <v>79</v>
      </c>
      <c r="E199" s="106">
        <v>445566</v>
      </c>
      <c r="F199" s="141">
        <v>437858.29</v>
      </c>
      <c r="G199" s="129">
        <f t="shared" si="5"/>
        <v>98.27013057549274</v>
      </c>
    </row>
    <row r="200" spans="1:7" ht="15">
      <c r="A200" s="375"/>
      <c r="B200" s="376"/>
      <c r="C200" s="144">
        <v>4040</v>
      </c>
      <c r="D200" s="146" t="s">
        <v>103</v>
      </c>
      <c r="E200" s="106">
        <v>30275</v>
      </c>
      <c r="F200" s="141">
        <v>29311.08</v>
      </c>
      <c r="G200" s="129">
        <f t="shared" si="5"/>
        <v>96.81611890999174</v>
      </c>
    </row>
    <row r="201" spans="1:7" ht="15">
      <c r="A201" s="375"/>
      <c r="B201" s="376"/>
      <c r="C201" s="144">
        <v>4110</v>
      </c>
      <c r="D201" s="146" t="s">
        <v>75</v>
      </c>
      <c r="E201" s="106">
        <v>81683</v>
      </c>
      <c r="F201" s="141">
        <v>78824.94</v>
      </c>
      <c r="G201" s="129">
        <f t="shared" si="5"/>
        <v>96.50103448698016</v>
      </c>
    </row>
    <row r="202" spans="1:7" ht="30">
      <c r="A202" s="375"/>
      <c r="B202" s="376"/>
      <c r="C202" s="144">
        <v>4120</v>
      </c>
      <c r="D202" s="25" t="s">
        <v>226</v>
      </c>
      <c r="E202" s="106">
        <v>8502</v>
      </c>
      <c r="F202" s="141">
        <v>8026.97</v>
      </c>
      <c r="G202" s="129">
        <f t="shared" si="5"/>
        <v>94.41272641731358</v>
      </c>
    </row>
    <row r="203" spans="1:7" ht="15">
      <c r="A203" s="375"/>
      <c r="B203" s="376"/>
      <c r="C203" s="144">
        <v>4170</v>
      </c>
      <c r="D203" s="146" t="s">
        <v>64</v>
      </c>
      <c r="E203" s="106">
        <v>3500</v>
      </c>
      <c r="F203" s="141">
        <v>3092.41</v>
      </c>
      <c r="G203" s="129">
        <f t="shared" si="5"/>
        <v>88.35457142857143</v>
      </c>
    </row>
    <row r="204" spans="1:7" ht="15">
      <c r="A204" s="375"/>
      <c r="B204" s="376"/>
      <c r="C204" s="144">
        <v>4210</v>
      </c>
      <c r="D204" s="146" t="s">
        <v>56</v>
      </c>
      <c r="E204" s="106">
        <v>37150</v>
      </c>
      <c r="F204" s="141">
        <v>35741.91</v>
      </c>
      <c r="G204" s="129">
        <f t="shared" si="5"/>
        <v>96.20971736204577</v>
      </c>
    </row>
    <row r="205" spans="1:7" ht="15">
      <c r="A205" s="375"/>
      <c r="B205" s="376"/>
      <c r="C205" s="144">
        <v>4220</v>
      </c>
      <c r="D205" s="146" t="s">
        <v>80</v>
      </c>
      <c r="E205" s="106">
        <v>148000</v>
      </c>
      <c r="F205" s="141">
        <v>142268.51</v>
      </c>
      <c r="G205" s="129">
        <f t="shared" si="5"/>
        <v>96.12737162162162</v>
      </c>
    </row>
    <row r="206" spans="1:7" ht="15">
      <c r="A206" s="375"/>
      <c r="B206" s="376"/>
      <c r="C206" s="144">
        <v>4260</v>
      </c>
      <c r="D206" s="146" t="s">
        <v>41</v>
      </c>
      <c r="E206" s="106">
        <v>25700</v>
      </c>
      <c r="F206" s="141">
        <v>23045.54</v>
      </c>
      <c r="G206" s="129">
        <f t="shared" si="5"/>
        <v>89.67136186770428</v>
      </c>
    </row>
    <row r="207" spans="1:7" ht="15">
      <c r="A207" s="375"/>
      <c r="B207" s="376"/>
      <c r="C207" s="144">
        <v>4300</v>
      </c>
      <c r="D207" s="146" t="s">
        <v>52</v>
      </c>
      <c r="E207" s="106">
        <v>16640</v>
      </c>
      <c r="F207" s="141">
        <v>15825.88</v>
      </c>
      <c r="G207" s="129">
        <f t="shared" si="5"/>
        <v>95.10745192307691</v>
      </c>
    </row>
    <row r="208" spans="1:7" ht="30">
      <c r="A208" s="375"/>
      <c r="B208" s="376"/>
      <c r="C208" s="144">
        <v>4440</v>
      </c>
      <c r="D208" s="146" t="s">
        <v>71</v>
      </c>
      <c r="E208" s="106">
        <v>16763</v>
      </c>
      <c r="F208" s="141">
        <v>16763</v>
      </c>
      <c r="G208" s="129">
        <f t="shared" si="5"/>
        <v>100</v>
      </c>
    </row>
    <row r="209" spans="1:7" ht="45">
      <c r="A209" s="181"/>
      <c r="B209" s="181">
        <v>80153</v>
      </c>
      <c r="C209" s="177"/>
      <c r="D209" s="178" t="s">
        <v>199</v>
      </c>
      <c r="E209" s="179">
        <f>SUM(E210:E211)</f>
        <v>46206</v>
      </c>
      <c r="F209" s="179">
        <f>SUM(F210:F211)</f>
        <v>45753.36</v>
      </c>
      <c r="G209" s="180">
        <f t="shared" si="5"/>
        <v>99.0203869627321</v>
      </c>
    </row>
    <row r="210" spans="1:7" ht="15">
      <c r="A210" s="373"/>
      <c r="B210" s="374"/>
      <c r="C210" s="144">
        <v>4210</v>
      </c>
      <c r="D210" s="146" t="s">
        <v>56</v>
      </c>
      <c r="E210" s="106">
        <v>15258.6</v>
      </c>
      <c r="F210" s="141">
        <v>15253.5</v>
      </c>
      <c r="G210" s="129">
        <f t="shared" si="5"/>
        <v>99.96657622586606</v>
      </c>
    </row>
    <row r="211" spans="1:7" ht="15">
      <c r="A211" s="377"/>
      <c r="B211" s="378"/>
      <c r="C211" s="144">
        <v>4240</v>
      </c>
      <c r="D211" s="146" t="s">
        <v>187</v>
      </c>
      <c r="E211" s="106">
        <v>30947.4</v>
      </c>
      <c r="F211" s="141">
        <v>30499.86</v>
      </c>
      <c r="G211" s="129">
        <f t="shared" si="5"/>
        <v>98.55386882258284</v>
      </c>
    </row>
    <row r="212" spans="1:7" ht="15">
      <c r="A212" s="181"/>
      <c r="B212" s="181">
        <v>80195</v>
      </c>
      <c r="C212" s="177"/>
      <c r="D212" s="178" t="s">
        <v>69</v>
      </c>
      <c r="E212" s="179">
        <f>SUM(E213:E220)</f>
        <v>255296</v>
      </c>
      <c r="F212" s="179">
        <f>SUM(F213:F220)</f>
        <v>253822.02000000002</v>
      </c>
      <c r="G212" s="180">
        <f t="shared" si="5"/>
        <v>99.42263881925295</v>
      </c>
    </row>
    <row r="213" spans="1:7" ht="15">
      <c r="A213" s="357"/>
      <c r="B213" s="358"/>
      <c r="C213" s="228">
        <v>4110</v>
      </c>
      <c r="D213" s="229" t="s">
        <v>75</v>
      </c>
      <c r="E213" s="230">
        <v>1000</v>
      </c>
      <c r="F213" s="230">
        <v>923.4</v>
      </c>
      <c r="G213" s="231">
        <f aca="true" t="shared" si="6" ref="G213:G220">F213/E213*100</f>
        <v>92.34</v>
      </c>
    </row>
    <row r="214" spans="1:7" ht="30">
      <c r="A214" s="359"/>
      <c r="B214" s="360"/>
      <c r="C214" s="228">
        <v>4120</v>
      </c>
      <c r="D214" s="229" t="s">
        <v>208</v>
      </c>
      <c r="E214" s="230">
        <v>200</v>
      </c>
      <c r="F214" s="230">
        <v>88.2</v>
      </c>
      <c r="G214" s="231">
        <f t="shared" si="6"/>
        <v>44.1</v>
      </c>
    </row>
    <row r="215" spans="1:7" ht="15">
      <c r="A215" s="359"/>
      <c r="B215" s="360"/>
      <c r="C215" s="144">
        <v>4170</v>
      </c>
      <c r="D215" s="146" t="s">
        <v>64</v>
      </c>
      <c r="E215" s="106">
        <v>8000</v>
      </c>
      <c r="F215" s="141">
        <v>7088</v>
      </c>
      <c r="G215" s="231">
        <f t="shared" si="6"/>
        <v>88.6</v>
      </c>
    </row>
    <row r="216" spans="1:7" ht="15">
      <c r="A216" s="359"/>
      <c r="B216" s="360"/>
      <c r="C216" s="144">
        <v>4210</v>
      </c>
      <c r="D216" s="146" t="s">
        <v>227</v>
      </c>
      <c r="E216" s="106">
        <v>136600</v>
      </c>
      <c r="F216" s="141">
        <v>136307.75</v>
      </c>
      <c r="G216" s="231">
        <f t="shared" si="6"/>
        <v>99.78605417276721</v>
      </c>
    </row>
    <row r="217" spans="1:7" ht="15">
      <c r="A217" s="359"/>
      <c r="B217" s="360"/>
      <c r="C217" s="144">
        <v>4300</v>
      </c>
      <c r="D217" s="146" t="s">
        <v>52</v>
      </c>
      <c r="E217" s="106">
        <v>46634</v>
      </c>
      <c r="F217" s="141">
        <v>46552.67</v>
      </c>
      <c r="G217" s="231">
        <f t="shared" si="6"/>
        <v>99.8255993481151</v>
      </c>
    </row>
    <row r="218" spans="1:7" ht="30">
      <c r="A218" s="359"/>
      <c r="B218" s="360"/>
      <c r="C218" s="144">
        <v>4700</v>
      </c>
      <c r="D218" s="146" t="s">
        <v>239</v>
      </c>
      <c r="E218" s="106">
        <v>27000</v>
      </c>
      <c r="F218" s="141">
        <v>27000</v>
      </c>
      <c r="G218" s="231">
        <f t="shared" si="6"/>
        <v>100</v>
      </c>
    </row>
    <row r="219" spans="1:7" ht="30">
      <c r="A219" s="359"/>
      <c r="B219" s="360"/>
      <c r="C219" s="144">
        <v>4750</v>
      </c>
      <c r="D219" s="146" t="s">
        <v>240</v>
      </c>
      <c r="E219" s="106">
        <v>29975</v>
      </c>
      <c r="F219" s="141">
        <v>29975</v>
      </c>
      <c r="G219" s="231">
        <f t="shared" si="6"/>
        <v>100</v>
      </c>
    </row>
    <row r="220" spans="1:7" ht="45">
      <c r="A220" s="361"/>
      <c r="B220" s="362"/>
      <c r="C220" s="144">
        <v>4850</v>
      </c>
      <c r="D220" s="146" t="s">
        <v>241</v>
      </c>
      <c r="E220" s="106">
        <v>5887</v>
      </c>
      <c r="F220" s="141">
        <v>5887</v>
      </c>
      <c r="G220" s="231">
        <f t="shared" si="6"/>
        <v>100</v>
      </c>
    </row>
    <row r="221" spans="1:7" ht="15">
      <c r="A221" s="343">
        <v>851</v>
      </c>
      <c r="B221" s="344"/>
      <c r="C221" s="41"/>
      <c r="D221" s="2" t="s">
        <v>30</v>
      </c>
      <c r="E221" s="79">
        <f>SUM(E222,E224,)</f>
        <v>132331.67</v>
      </c>
      <c r="F221" s="79">
        <f>SUM(F222,F224,)</f>
        <v>132331.67</v>
      </c>
      <c r="G221" s="117">
        <f aca="true" t="shared" si="7" ref="G221:G251">F221/E221*100</f>
        <v>100</v>
      </c>
    </row>
    <row r="222" spans="1:7" ht="15">
      <c r="A222" s="46"/>
      <c r="B222" s="56" t="s">
        <v>129</v>
      </c>
      <c r="C222" s="101"/>
      <c r="D222" s="48" t="s">
        <v>130</v>
      </c>
      <c r="E222" s="86">
        <f>SUM(E223:E223)</f>
        <v>3000</v>
      </c>
      <c r="F222" s="86">
        <f>SUM(F223:F223)</f>
        <v>3000</v>
      </c>
      <c r="G222" s="116">
        <f t="shared" si="7"/>
        <v>100</v>
      </c>
    </row>
    <row r="223" spans="1:7" ht="15">
      <c r="A223" s="371"/>
      <c r="B223" s="372"/>
      <c r="C223" s="37" t="s">
        <v>54</v>
      </c>
      <c r="D223" s="25" t="s">
        <v>52</v>
      </c>
      <c r="E223" s="78">
        <v>3000</v>
      </c>
      <c r="F223" s="74">
        <v>3000</v>
      </c>
      <c r="G223" s="115">
        <f t="shared" si="7"/>
        <v>100</v>
      </c>
    </row>
    <row r="224" spans="1:7" ht="15">
      <c r="A224" s="5"/>
      <c r="B224" s="59" t="s">
        <v>115</v>
      </c>
      <c r="C224" s="59"/>
      <c r="D224" s="53" t="s">
        <v>31</v>
      </c>
      <c r="E224" s="87">
        <f>SUM(E225:E235)</f>
        <v>129331.67000000001</v>
      </c>
      <c r="F224" s="87">
        <f>SUM(F225:F235)</f>
        <v>129331.67000000001</v>
      </c>
      <c r="G224" s="116">
        <f t="shared" si="7"/>
        <v>100</v>
      </c>
    </row>
    <row r="225" spans="1:7" ht="15">
      <c r="A225" s="369"/>
      <c r="B225" s="370"/>
      <c r="C225" s="37" t="s">
        <v>91</v>
      </c>
      <c r="D225" s="6" t="s">
        <v>79</v>
      </c>
      <c r="E225" s="125">
        <v>28800</v>
      </c>
      <c r="F225" s="90">
        <v>28800</v>
      </c>
      <c r="G225" s="123">
        <f t="shared" si="7"/>
        <v>100</v>
      </c>
    </row>
    <row r="226" spans="1:7" ht="15">
      <c r="A226" s="369"/>
      <c r="B226" s="370"/>
      <c r="C226" s="37" t="s">
        <v>95</v>
      </c>
      <c r="D226" s="6" t="s">
        <v>103</v>
      </c>
      <c r="E226" s="125">
        <v>2420.8</v>
      </c>
      <c r="F226" s="90">
        <v>2420.8</v>
      </c>
      <c r="G226" s="123">
        <f t="shared" si="7"/>
        <v>100</v>
      </c>
    </row>
    <row r="227" spans="1:7" ht="15">
      <c r="A227" s="369"/>
      <c r="B227" s="370"/>
      <c r="C227" s="37" t="s">
        <v>96</v>
      </c>
      <c r="D227" s="6" t="s">
        <v>75</v>
      </c>
      <c r="E227" s="125">
        <v>6581.62</v>
      </c>
      <c r="F227" s="90">
        <v>6581.62</v>
      </c>
      <c r="G227" s="123">
        <f t="shared" si="7"/>
        <v>100</v>
      </c>
    </row>
    <row r="228" spans="1:7" ht="30">
      <c r="A228" s="369"/>
      <c r="B228" s="370"/>
      <c r="C228" s="37" t="s">
        <v>97</v>
      </c>
      <c r="D228" s="25" t="s">
        <v>223</v>
      </c>
      <c r="E228" s="125">
        <v>764.91</v>
      </c>
      <c r="F228" s="90">
        <v>764.91</v>
      </c>
      <c r="G228" s="123">
        <f t="shared" si="7"/>
        <v>100</v>
      </c>
    </row>
    <row r="229" spans="1:7" ht="15">
      <c r="A229" s="369"/>
      <c r="B229" s="370"/>
      <c r="C229" s="37" t="s">
        <v>63</v>
      </c>
      <c r="D229" s="6" t="s">
        <v>64</v>
      </c>
      <c r="E229" s="125">
        <v>9610</v>
      </c>
      <c r="F229" s="90">
        <v>9610</v>
      </c>
      <c r="G229" s="123">
        <f t="shared" si="7"/>
        <v>100</v>
      </c>
    </row>
    <row r="230" spans="1:7" ht="15">
      <c r="A230" s="369"/>
      <c r="B230" s="370"/>
      <c r="C230" s="35">
        <v>4210</v>
      </c>
      <c r="D230" s="1" t="s">
        <v>35</v>
      </c>
      <c r="E230" s="126">
        <v>41636.66</v>
      </c>
      <c r="F230" s="90">
        <v>41636.66</v>
      </c>
      <c r="G230" s="123">
        <f t="shared" si="7"/>
        <v>100</v>
      </c>
    </row>
    <row r="231" spans="1:7" ht="15">
      <c r="A231" s="369"/>
      <c r="B231" s="370"/>
      <c r="C231" s="35" t="s">
        <v>201</v>
      </c>
      <c r="D231" s="1" t="s">
        <v>80</v>
      </c>
      <c r="E231" s="126">
        <v>5798.22</v>
      </c>
      <c r="F231" s="90">
        <v>5798.22</v>
      </c>
      <c r="G231" s="123">
        <f t="shared" si="7"/>
        <v>100</v>
      </c>
    </row>
    <row r="232" spans="1:7" ht="15">
      <c r="A232" s="369"/>
      <c r="B232" s="370"/>
      <c r="C232" s="38">
        <v>4300</v>
      </c>
      <c r="D232" s="1" t="s">
        <v>42</v>
      </c>
      <c r="E232" s="126">
        <v>30169.39</v>
      </c>
      <c r="F232" s="90">
        <v>30169.39</v>
      </c>
      <c r="G232" s="123">
        <f t="shared" si="7"/>
        <v>100</v>
      </c>
    </row>
    <row r="233" spans="1:7" ht="15">
      <c r="A233" s="369"/>
      <c r="B233" s="370"/>
      <c r="C233" s="38" t="s">
        <v>66</v>
      </c>
      <c r="D233" s="1" t="s">
        <v>228</v>
      </c>
      <c r="E233" s="126">
        <v>279.07</v>
      </c>
      <c r="F233" s="90">
        <v>279.07</v>
      </c>
      <c r="G233" s="123">
        <f t="shared" si="7"/>
        <v>100</v>
      </c>
    </row>
    <row r="234" spans="1:7" ht="15">
      <c r="A234" s="369"/>
      <c r="B234" s="370"/>
      <c r="C234" s="35" t="s">
        <v>100</v>
      </c>
      <c r="D234" s="1" t="s">
        <v>43</v>
      </c>
      <c r="E234" s="126">
        <v>471</v>
      </c>
      <c r="F234" s="90">
        <v>471</v>
      </c>
      <c r="G234" s="123">
        <f t="shared" si="7"/>
        <v>100</v>
      </c>
    </row>
    <row r="235" spans="1:7" ht="30">
      <c r="A235" s="369"/>
      <c r="B235" s="370"/>
      <c r="C235" s="35" t="s">
        <v>83</v>
      </c>
      <c r="D235" s="14" t="s">
        <v>84</v>
      </c>
      <c r="E235" s="126">
        <v>2800</v>
      </c>
      <c r="F235" s="90">
        <v>2800</v>
      </c>
      <c r="G235" s="123">
        <f t="shared" si="7"/>
        <v>100</v>
      </c>
    </row>
    <row r="236" spans="1:7" ht="15.75">
      <c r="A236" s="343" t="s">
        <v>59</v>
      </c>
      <c r="B236" s="344"/>
      <c r="C236" s="23"/>
      <c r="D236" s="16" t="s">
        <v>12</v>
      </c>
      <c r="E236" s="79">
        <f>SUM(E295,E288,E286,E279,E263,E261,E258,E256,E237,)</f>
        <v>2853366</v>
      </c>
      <c r="F236" s="79">
        <f>SUM(F295,F288,F286,F279,F263,F261,F258,F256,F237,)</f>
        <v>2790135.4999999995</v>
      </c>
      <c r="G236" s="117">
        <f t="shared" si="7"/>
        <v>97.78400317379543</v>
      </c>
    </row>
    <row r="237" spans="1:7" ht="15">
      <c r="A237" s="61"/>
      <c r="B237" s="60">
        <v>85203</v>
      </c>
      <c r="C237" s="102"/>
      <c r="D237" s="62" t="s">
        <v>118</v>
      </c>
      <c r="E237" s="93">
        <f>SUM(E238:E255)</f>
        <v>883803</v>
      </c>
      <c r="F237" s="93">
        <f>SUM(F238:F255)</f>
        <v>883801.9199999999</v>
      </c>
      <c r="G237" s="116">
        <f t="shared" si="7"/>
        <v>99.99987780082212</v>
      </c>
    </row>
    <row r="238" spans="1:7" ht="14.25" customHeight="1">
      <c r="A238" s="445"/>
      <c r="B238" s="446"/>
      <c r="C238" s="173">
        <v>3020</v>
      </c>
      <c r="D238" s="176" t="s">
        <v>90</v>
      </c>
      <c r="E238" s="172">
        <v>1480</v>
      </c>
      <c r="F238" s="172">
        <v>1480</v>
      </c>
      <c r="G238" s="138">
        <f t="shared" si="7"/>
        <v>100</v>
      </c>
    </row>
    <row r="239" spans="1:7" ht="15">
      <c r="A239" s="447"/>
      <c r="B239" s="448"/>
      <c r="C239" s="67">
        <v>4010</v>
      </c>
      <c r="D239" s="15" t="s">
        <v>79</v>
      </c>
      <c r="E239" s="124">
        <v>554313.29</v>
      </c>
      <c r="F239" s="90">
        <v>554313.29</v>
      </c>
      <c r="G239" s="123">
        <f t="shared" si="7"/>
        <v>100</v>
      </c>
    </row>
    <row r="240" spans="1:7" ht="18" customHeight="1">
      <c r="A240" s="447"/>
      <c r="B240" s="448"/>
      <c r="C240" s="67">
        <v>4040</v>
      </c>
      <c r="D240" s="15" t="s">
        <v>103</v>
      </c>
      <c r="E240" s="124">
        <v>35469.76</v>
      </c>
      <c r="F240" s="90">
        <v>35469.76</v>
      </c>
      <c r="G240" s="123">
        <f t="shared" si="7"/>
        <v>100</v>
      </c>
    </row>
    <row r="241" spans="1:7" ht="18" customHeight="1">
      <c r="A241" s="447"/>
      <c r="B241" s="448"/>
      <c r="C241" s="67">
        <v>4110</v>
      </c>
      <c r="D241" s="15" t="s">
        <v>75</v>
      </c>
      <c r="E241" s="124">
        <v>100157.28</v>
      </c>
      <c r="F241" s="90">
        <v>100157.28</v>
      </c>
      <c r="G241" s="123">
        <f t="shared" si="7"/>
        <v>100</v>
      </c>
    </row>
    <row r="242" spans="1:7" ht="29.25" customHeight="1">
      <c r="A242" s="447"/>
      <c r="B242" s="448"/>
      <c r="C242" s="67">
        <v>4120</v>
      </c>
      <c r="D242" s="25" t="s">
        <v>223</v>
      </c>
      <c r="E242" s="124">
        <v>12127.82</v>
      </c>
      <c r="F242" s="90">
        <v>12127.82</v>
      </c>
      <c r="G242" s="123">
        <f t="shared" si="7"/>
        <v>100</v>
      </c>
    </row>
    <row r="243" spans="1:7" ht="18" customHeight="1">
      <c r="A243" s="447"/>
      <c r="B243" s="448"/>
      <c r="C243" s="67">
        <v>4170</v>
      </c>
      <c r="D243" s="15" t="s">
        <v>64</v>
      </c>
      <c r="E243" s="124">
        <v>4880</v>
      </c>
      <c r="F243" s="90">
        <v>4880</v>
      </c>
      <c r="G243" s="123">
        <f t="shared" si="7"/>
        <v>100</v>
      </c>
    </row>
    <row r="244" spans="1:7" ht="18" customHeight="1">
      <c r="A244" s="447"/>
      <c r="B244" s="448"/>
      <c r="C244" s="67">
        <v>4210</v>
      </c>
      <c r="D244" s="15" t="s">
        <v>56</v>
      </c>
      <c r="E244" s="124">
        <v>62683.55</v>
      </c>
      <c r="F244" s="90">
        <v>62682.47</v>
      </c>
      <c r="G244" s="123">
        <f t="shared" si="7"/>
        <v>99.9982770599304</v>
      </c>
    </row>
    <row r="245" spans="1:7" ht="18" customHeight="1">
      <c r="A245" s="447"/>
      <c r="B245" s="448"/>
      <c r="C245" s="67">
        <v>4220</v>
      </c>
      <c r="D245" s="15" t="s">
        <v>80</v>
      </c>
      <c r="E245" s="124">
        <v>37171.97</v>
      </c>
      <c r="F245" s="90">
        <v>37171.97</v>
      </c>
      <c r="G245" s="123">
        <f t="shared" si="7"/>
        <v>100</v>
      </c>
    </row>
    <row r="246" spans="1:7" ht="31.5" customHeight="1">
      <c r="A246" s="447"/>
      <c r="B246" s="448"/>
      <c r="C246" s="67">
        <v>4230</v>
      </c>
      <c r="D246" s="22" t="s">
        <v>131</v>
      </c>
      <c r="E246" s="124">
        <v>183.61</v>
      </c>
      <c r="F246" s="90">
        <v>183.61</v>
      </c>
      <c r="G246" s="123">
        <f t="shared" si="7"/>
        <v>100</v>
      </c>
    </row>
    <row r="247" spans="1:7" ht="15">
      <c r="A247" s="447"/>
      <c r="B247" s="448"/>
      <c r="C247" s="67">
        <v>4260</v>
      </c>
      <c r="D247" s="15" t="s">
        <v>41</v>
      </c>
      <c r="E247" s="124">
        <v>24172.63</v>
      </c>
      <c r="F247" s="90">
        <v>24172.63</v>
      </c>
      <c r="G247" s="123">
        <f t="shared" si="7"/>
        <v>100</v>
      </c>
    </row>
    <row r="248" spans="1:7" ht="15">
      <c r="A248" s="447"/>
      <c r="B248" s="448"/>
      <c r="C248" s="67">
        <v>4280</v>
      </c>
      <c r="D248" s="15" t="s">
        <v>77</v>
      </c>
      <c r="E248" s="124">
        <v>1178</v>
      </c>
      <c r="F248" s="90">
        <v>1178</v>
      </c>
      <c r="G248" s="123">
        <f t="shared" si="7"/>
        <v>100</v>
      </c>
    </row>
    <row r="249" spans="1:7" ht="15">
      <c r="A249" s="447"/>
      <c r="B249" s="448"/>
      <c r="C249" s="67">
        <v>4300</v>
      </c>
      <c r="D249" s="15" t="s">
        <v>52</v>
      </c>
      <c r="E249" s="124">
        <v>21740</v>
      </c>
      <c r="F249" s="90">
        <v>21740</v>
      </c>
      <c r="G249" s="123">
        <f t="shared" si="7"/>
        <v>100</v>
      </c>
    </row>
    <row r="250" spans="1:7" ht="30">
      <c r="A250" s="447"/>
      <c r="B250" s="448"/>
      <c r="C250" s="244">
        <v>4360</v>
      </c>
      <c r="D250" s="245" t="s">
        <v>171</v>
      </c>
      <c r="E250" s="246">
        <v>2297.69</v>
      </c>
      <c r="F250" s="141">
        <v>2297.69</v>
      </c>
      <c r="G250" s="129">
        <f t="shared" si="7"/>
        <v>100</v>
      </c>
    </row>
    <row r="251" spans="1:7" ht="15">
      <c r="A251" s="447"/>
      <c r="B251" s="448"/>
      <c r="C251" s="67">
        <v>4410</v>
      </c>
      <c r="D251" s="15" t="s">
        <v>43</v>
      </c>
      <c r="E251" s="124">
        <v>1284</v>
      </c>
      <c r="F251" s="90">
        <v>1284</v>
      </c>
      <c r="G251" s="123">
        <f t="shared" si="7"/>
        <v>100</v>
      </c>
    </row>
    <row r="252" spans="1:7" ht="15">
      <c r="A252" s="447"/>
      <c r="B252" s="448"/>
      <c r="C252" s="67">
        <v>4430</v>
      </c>
      <c r="D252" s="15" t="s">
        <v>47</v>
      </c>
      <c r="E252" s="124">
        <v>4212.6</v>
      </c>
      <c r="F252" s="90">
        <v>4212.6</v>
      </c>
      <c r="G252" s="123">
        <f aca="true" t="shared" si="8" ref="G252:G280">F252/E252*100</f>
        <v>100</v>
      </c>
    </row>
    <row r="253" spans="1:7" ht="30">
      <c r="A253" s="447"/>
      <c r="B253" s="448"/>
      <c r="C253" s="67">
        <v>4440</v>
      </c>
      <c r="D253" s="22" t="s">
        <v>71</v>
      </c>
      <c r="E253" s="124">
        <v>17732.8</v>
      </c>
      <c r="F253" s="90">
        <v>17732.8</v>
      </c>
      <c r="G253" s="123">
        <f t="shared" si="8"/>
        <v>100</v>
      </c>
    </row>
    <row r="254" spans="1:7" ht="15">
      <c r="A254" s="447"/>
      <c r="B254" s="448"/>
      <c r="C254" s="67">
        <v>4480</v>
      </c>
      <c r="D254" s="22" t="s">
        <v>186</v>
      </c>
      <c r="E254" s="124">
        <v>1778</v>
      </c>
      <c r="F254" s="90">
        <v>1778</v>
      </c>
      <c r="G254" s="123">
        <f t="shared" si="8"/>
        <v>100</v>
      </c>
    </row>
    <row r="255" spans="1:7" ht="30">
      <c r="A255" s="449"/>
      <c r="B255" s="450"/>
      <c r="C255" s="67">
        <v>4700</v>
      </c>
      <c r="D255" s="22" t="s">
        <v>81</v>
      </c>
      <c r="E255" s="124">
        <v>940</v>
      </c>
      <c r="F255" s="90">
        <v>940</v>
      </c>
      <c r="G255" s="123">
        <f t="shared" si="8"/>
        <v>100</v>
      </c>
    </row>
    <row r="256" spans="1:7" ht="90">
      <c r="A256" s="17"/>
      <c r="B256" s="247">
        <v>85213</v>
      </c>
      <c r="C256" s="248"/>
      <c r="D256" s="249" t="s">
        <v>151</v>
      </c>
      <c r="E256" s="250">
        <f>E257</f>
        <v>6746</v>
      </c>
      <c r="F256" s="250">
        <f>F257</f>
        <v>6482.4</v>
      </c>
      <c r="G256" s="180">
        <f t="shared" si="8"/>
        <v>96.09249925882004</v>
      </c>
    </row>
    <row r="257" spans="1:7" ht="15">
      <c r="A257" s="451"/>
      <c r="B257" s="452"/>
      <c r="C257" s="103">
        <v>4130</v>
      </c>
      <c r="D257" s="15" t="s">
        <v>163</v>
      </c>
      <c r="E257" s="94">
        <v>6746</v>
      </c>
      <c r="F257" s="74">
        <v>6482.4</v>
      </c>
      <c r="G257" s="115">
        <f t="shared" si="8"/>
        <v>96.09249925882004</v>
      </c>
    </row>
    <row r="258" spans="1:7" ht="30">
      <c r="A258" s="251"/>
      <c r="B258" s="247">
        <v>85214</v>
      </c>
      <c r="C258" s="248"/>
      <c r="D258" s="249" t="s">
        <v>62</v>
      </c>
      <c r="E258" s="250">
        <f>SUM(E259:E260)</f>
        <v>369988</v>
      </c>
      <c r="F258" s="250">
        <f>SUM(F259:F260)</f>
        <v>347766.25999999995</v>
      </c>
      <c r="G258" s="180">
        <f t="shared" si="8"/>
        <v>93.99392953284969</v>
      </c>
    </row>
    <row r="259" spans="1:7" ht="15">
      <c r="A259" s="444"/>
      <c r="B259" s="444"/>
      <c r="C259" s="252">
        <v>3110</v>
      </c>
      <c r="D259" s="253" t="s">
        <v>65</v>
      </c>
      <c r="E259" s="254">
        <v>42021</v>
      </c>
      <c r="F259" s="141">
        <v>42020.04</v>
      </c>
      <c r="G259" s="129">
        <f t="shared" si="8"/>
        <v>99.99771542800029</v>
      </c>
    </row>
    <row r="260" spans="1:7" ht="46.5" customHeight="1">
      <c r="A260" s="444"/>
      <c r="B260" s="444"/>
      <c r="C260" s="252">
        <v>4330</v>
      </c>
      <c r="D260" s="255" t="s">
        <v>164</v>
      </c>
      <c r="E260" s="256">
        <v>327967</v>
      </c>
      <c r="F260" s="141">
        <v>305746.22</v>
      </c>
      <c r="G260" s="129">
        <f t="shared" si="8"/>
        <v>93.22469028896198</v>
      </c>
    </row>
    <row r="261" spans="1:7" ht="15">
      <c r="A261" s="251"/>
      <c r="B261" s="247">
        <v>85216</v>
      </c>
      <c r="C261" s="247"/>
      <c r="D261" s="249" t="s">
        <v>152</v>
      </c>
      <c r="E261" s="250">
        <f>SUM(E262:E262)</f>
        <v>72081</v>
      </c>
      <c r="F261" s="250">
        <f>SUM(F262:F262)</f>
        <v>69870.89</v>
      </c>
      <c r="G261" s="261">
        <f t="shared" si="8"/>
        <v>96.93385219405945</v>
      </c>
    </row>
    <row r="262" spans="1:7" ht="15">
      <c r="A262" s="428"/>
      <c r="B262" s="429"/>
      <c r="C262" s="244">
        <v>3110</v>
      </c>
      <c r="D262" s="262" t="s">
        <v>65</v>
      </c>
      <c r="E262" s="256">
        <v>72081</v>
      </c>
      <c r="F262" s="141">
        <v>69870.89</v>
      </c>
      <c r="G262" s="129">
        <f t="shared" si="8"/>
        <v>96.93385219405945</v>
      </c>
    </row>
    <row r="263" spans="1:7" ht="15">
      <c r="A263" s="251"/>
      <c r="B263" s="247">
        <v>85219</v>
      </c>
      <c r="C263" s="248"/>
      <c r="D263" s="249" t="s">
        <v>13</v>
      </c>
      <c r="E263" s="250">
        <f>SUM(E264:E278)</f>
        <v>375371</v>
      </c>
      <c r="F263" s="250">
        <f>SUM(F264:F278)</f>
        <v>351865.68000000005</v>
      </c>
      <c r="G263" s="180">
        <f t="shared" si="8"/>
        <v>93.73810976340742</v>
      </c>
    </row>
    <row r="264" spans="1:7" ht="15">
      <c r="A264" s="393"/>
      <c r="B264" s="394"/>
      <c r="C264" s="258">
        <v>3020</v>
      </c>
      <c r="D264" s="263" t="s">
        <v>90</v>
      </c>
      <c r="E264" s="264">
        <v>2000</v>
      </c>
      <c r="F264" s="264">
        <v>1983</v>
      </c>
      <c r="G264" s="231">
        <f t="shared" si="8"/>
        <v>99.15</v>
      </c>
    </row>
    <row r="265" spans="1:7" ht="15">
      <c r="A265" s="395"/>
      <c r="B265" s="396"/>
      <c r="C265" s="265">
        <v>4010</v>
      </c>
      <c r="D265" s="262" t="s">
        <v>38</v>
      </c>
      <c r="E265" s="256">
        <v>258476</v>
      </c>
      <c r="F265" s="141">
        <v>249121.78</v>
      </c>
      <c r="G265" s="129">
        <f t="shared" si="8"/>
        <v>96.38101022918956</v>
      </c>
    </row>
    <row r="266" spans="1:7" ht="15">
      <c r="A266" s="395"/>
      <c r="B266" s="396"/>
      <c r="C266" s="265">
        <v>4040</v>
      </c>
      <c r="D266" s="262" t="s">
        <v>39</v>
      </c>
      <c r="E266" s="256">
        <v>19686</v>
      </c>
      <c r="F266" s="141">
        <v>18044.06</v>
      </c>
      <c r="G266" s="129">
        <f t="shared" si="8"/>
        <v>91.65935182363101</v>
      </c>
    </row>
    <row r="267" spans="1:7" ht="15">
      <c r="A267" s="395"/>
      <c r="B267" s="396"/>
      <c r="C267" s="265">
        <v>4110</v>
      </c>
      <c r="D267" s="262" t="s">
        <v>40</v>
      </c>
      <c r="E267" s="256">
        <v>47004</v>
      </c>
      <c r="F267" s="141">
        <v>44442.19</v>
      </c>
      <c r="G267" s="129">
        <f t="shared" si="8"/>
        <v>94.54980427197685</v>
      </c>
    </row>
    <row r="268" spans="1:7" ht="30">
      <c r="A268" s="395"/>
      <c r="B268" s="396"/>
      <c r="C268" s="265">
        <v>4120</v>
      </c>
      <c r="D268" s="266" t="s">
        <v>223</v>
      </c>
      <c r="E268" s="267">
        <v>6555</v>
      </c>
      <c r="F268" s="141">
        <v>6322.98</v>
      </c>
      <c r="G268" s="129">
        <f t="shared" si="8"/>
        <v>96.4604118993135</v>
      </c>
    </row>
    <row r="269" spans="1:7" ht="15">
      <c r="A269" s="395"/>
      <c r="B269" s="396"/>
      <c r="C269" s="265">
        <v>4170</v>
      </c>
      <c r="D269" s="268" t="s">
        <v>64</v>
      </c>
      <c r="E269" s="267">
        <v>7500</v>
      </c>
      <c r="F269" s="141">
        <v>7440</v>
      </c>
      <c r="G269" s="129">
        <f t="shared" si="8"/>
        <v>99.2</v>
      </c>
    </row>
    <row r="270" spans="1:7" ht="15">
      <c r="A270" s="395"/>
      <c r="B270" s="396"/>
      <c r="C270" s="252">
        <v>4210</v>
      </c>
      <c r="D270" s="253" t="s">
        <v>35</v>
      </c>
      <c r="E270" s="267">
        <v>4500</v>
      </c>
      <c r="F270" s="141">
        <v>1366.4</v>
      </c>
      <c r="G270" s="129">
        <f t="shared" si="8"/>
        <v>30.364444444444445</v>
      </c>
    </row>
    <row r="271" spans="1:7" ht="15">
      <c r="A271" s="395"/>
      <c r="B271" s="396"/>
      <c r="C271" s="269">
        <v>4280</v>
      </c>
      <c r="D271" s="270" t="s">
        <v>77</v>
      </c>
      <c r="E271" s="267">
        <v>900</v>
      </c>
      <c r="F271" s="141">
        <v>887</v>
      </c>
      <c r="G271" s="129">
        <f t="shared" si="8"/>
        <v>98.55555555555556</v>
      </c>
    </row>
    <row r="272" spans="1:7" ht="15">
      <c r="A272" s="395"/>
      <c r="B272" s="396"/>
      <c r="C272" s="269">
        <v>4300</v>
      </c>
      <c r="D272" s="270" t="s">
        <v>52</v>
      </c>
      <c r="E272" s="267">
        <v>10000</v>
      </c>
      <c r="F272" s="141">
        <v>8105.08</v>
      </c>
      <c r="G272" s="129">
        <f t="shared" si="8"/>
        <v>81.0508</v>
      </c>
    </row>
    <row r="273" spans="1:7" ht="30">
      <c r="A273" s="395"/>
      <c r="B273" s="396"/>
      <c r="C273" s="269">
        <v>4360</v>
      </c>
      <c r="D273" s="270" t="s">
        <v>171</v>
      </c>
      <c r="E273" s="267">
        <v>3500</v>
      </c>
      <c r="F273" s="141">
        <v>918.55</v>
      </c>
      <c r="G273" s="129">
        <f t="shared" si="8"/>
        <v>26.244285714285713</v>
      </c>
    </row>
    <row r="274" spans="1:7" ht="15">
      <c r="A274" s="395"/>
      <c r="B274" s="396"/>
      <c r="C274" s="252">
        <v>4410</v>
      </c>
      <c r="D274" s="253" t="s">
        <v>43</v>
      </c>
      <c r="E274" s="267">
        <v>4300</v>
      </c>
      <c r="F274" s="141">
        <v>4137</v>
      </c>
      <c r="G274" s="129">
        <f t="shared" si="8"/>
        <v>96.20930232558139</v>
      </c>
    </row>
    <row r="275" spans="1:7" ht="28.5" customHeight="1">
      <c r="A275" s="395"/>
      <c r="B275" s="396"/>
      <c r="C275" s="265">
        <v>4440</v>
      </c>
      <c r="D275" s="268" t="s">
        <v>71</v>
      </c>
      <c r="E275" s="267">
        <v>7250</v>
      </c>
      <c r="F275" s="141">
        <v>7206.2</v>
      </c>
      <c r="G275" s="129">
        <f t="shared" si="8"/>
        <v>99.39586206896551</v>
      </c>
    </row>
    <row r="276" spans="1:7" ht="18" customHeight="1">
      <c r="A276" s="395"/>
      <c r="B276" s="396"/>
      <c r="C276" s="265">
        <v>4480</v>
      </c>
      <c r="D276" s="268" t="s">
        <v>186</v>
      </c>
      <c r="E276" s="267">
        <v>500</v>
      </c>
      <c r="F276" s="141">
        <v>351</v>
      </c>
      <c r="G276" s="129">
        <f t="shared" si="8"/>
        <v>70.19999999999999</v>
      </c>
    </row>
    <row r="277" spans="1:7" ht="30">
      <c r="A277" s="395"/>
      <c r="B277" s="396"/>
      <c r="C277" s="265">
        <v>4700</v>
      </c>
      <c r="D277" s="268" t="s">
        <v>84</v>
      </c>
      <c r="E277" s="267">
        <v>1200</v>
      </c>
      <c r="F277" s="141">
        <v>489</v>
      </c>
      <c r="G277" s="129">
        <f t="shared" si="8"/>
        <v>40.75</v>
      </c>
    </row>
    <row r="278" spans="1:7" ht="30">
      <c r="A278" s="428"/>
      <c r="B278" s="429"/>
      <c r="C278" s="259">
        <v>4710</v>
      </c>
      <c r="D278" s="262" t="s">
        <v>200</v>
      </c>
      <c r="E278" s="256">
        <v>2000</v>
      </c>
      <c r="F278" s="260">
        <v>1051.44</v>
      </c>
      <c r="G278" s="129">
        <f t="shared" si="8"/>
        <v>52.57200000000001</v>
      </c>
    </row>
    <row r="279" spans="1:7" ht="31.5">
      <c r="A279" s="271"/>
      <c r="B279" s="272">
        <v>85228</v>
      </c>
      <c r="C279" s="272"/>
      <c r="D279" s="273" t="s">
        <v>158</v>
      </c>
      <c r="E279" s="274">
        <f>SUM(E280:E285)</f>
        <v>109897</v>
      </c>
      <c r="F279" s="274">
        <f>SUM(F280:F285)</f>
        <v>109895.48999999999</v>
      </c>
      <c r="G279" s="275">
        <f t="shared" si="8"/>
        <v>99.99862598615066</v>
      </c>
    </row>
    <row r="280" spans="1:7" ht="15">
      <c r="A280" s="393"/>
      <c r="B280" s="394"/>
      <c r="C280" s="258">
        <v>3020</v>
      </c>
      <c r="D280" s="276" t="s">
        <v>90</v>
      </c>
      <c r="E280" s="264">
        <v>900</v>
      </c>
      <c r="F280" s="264">
        <v>900</v>
      </c>
      <c r="G280" s="231">
        <f t="shared" si="8"/>
        <v>100</v>
      </c>
    </row>
    <row r="281" spans="1:7" ht="15">
      <c r="A281" s="395"/>
      <c r="B281" s="396"/>
      <c r="C281" s="259">
        <v>4010</v>
      </c>
      <c r="D281" s="262" t="s">
        <v>79</v>
      </c>
      <c r="E281" s="256">
        <v>82570</v>
      </c>
      <c r="F281" s="141">
        <v>82569.78</v>
      </c>
      <c r="G281" s="129">
        <f aca="true" t="shared" si="9" ref="G281:G287">F281/E281*100</f>
        <v>99.99973355940413</v>
      </c>
    </row>
    <row r="282" spans="1:7" ht="15">
      <c r="A282" s="395"/>
      <c r="B282" s="396"/>
      <c r="C282" s="259">
        <v>4040</v>
      </c>
      <c r="D282" s="262" t="s">
        <v>103</v>
      </c>
      <c r="E282" s="256">
        <v>6159</v>
      </c>
      <c r="F282" s="141">
        <v>6158.99</v>
      </c>
      <c r="G282" s="129">
        <f t="shared" si="9"/>
        <v>99.99983763597986</v>
      </c>
    </row>
    <row r="283" spans="1:7" ht="15">
      <c r="A283" s="395"/>
      <c r="B283" s="396"/>
      <c r="C283" s="259">
        <v>4110</v>
      </c>
      <c r="D283" s="262" t="s">
        <v>75</v>
      </c>
      <c r="E283" s="256">
        <v>14937</v>
      </c>
      <c r="F283" s="141">
        <v>14936.4</v>
      </c>
      <c r="G283" s="129">
        <f t="shared" si="9"/>
        <v>99.9959831291424</v>
      </c>
    </row>
    <row r="284" spans="1:7" ht="15">
      <c r="A284" s="395"/>
      <c r="B284" s="396"/>
      <c r="C284" s="259">
        <v>4280</v>
      </c>
      <c r="D284" s="262" t="s">
        <v>77</v>
      </c>
      <c r="E284" s="256">
        <v>480</v>
      </c>
      <c r="F284" s="141">
        <v>480</v>
      </c>
      <c r="G284" s="129">
        <f t="shared" si="9"/>
        <v>100</v>
      </c>
    </row>
    <row r="285" spans="1:7" ht="33.75" customHeight="1">
      <c r="A285" s="395"/>
      <c r="B285" s="396"/>
      <c r="C285" s="259">
        <v>4440</v>
      </c>
      <c r="D285" s="262" t="s">
        <v>71</v>
      </c>
      <c r="E285" s="256">
        <v>4851</v>
      </c>
      <c r="F285" s="141">
        <v>4850.32</v>
      </c>
      <c r="G285" s="129">
        <f t="shared" si="9"/>
        <v>99.98598227169654</v>
      </c>
    </row>
    <row r="286" spans="1:7" ht="17.25" customHeight="1">
      <c r="A286" s="277"/>
      <c r="B286" s="278">
        <v>85230</v>
      </c>
      <c r="C286" s="279"/>
      <c r="D286" s="249" t="s">
        <v>178</v>
      </c>
      <c r="E286" s="250">
        <f>SUM(E287:E287)</f>
        <v>33229</v>
      </c>
      <c r="F286" s="250">
        <f>SUM(F287:F287)</f>
        <v>33229</v>
      </c>
      <c r="G286" s="180">
        <f t="shared" si="9"/>
        <v>100</v>
      </c>
    </row>
    <row r="287" spans="1:7" ht="19.5" customHeight="1">
      <c r="A287" s="383"/>
      <c r="B287" s="384"/>
      <c r="C287" s="244">
        <v>3110</v>
      </c>
      <c r="D287" s="262" t="s">
        <v>65</v>
      </c>
      <c r="E287" s="142">
        <v>33229</v>
      </c>
      <c r="F287" s="141">
        <v>33229</v>
      </c>
      <c r="G287" s="129">
        <f t="shared" si="9"/>
        <v>100</v>
      </c>
    </row>
    <row r="288" spans="1:7" ht="19.5" customHeight="1">
      <c r="A288" s="280"/>
      <c r="B288" s="280">
        <v>85231</v>
      </c>
      <c r="C288" s="257"/>
      <c r="D288" s="281" t="s">
        <v>229</v>
      </c>
      <c r="E288" s="282">
        <f>SUM(E289:E294)</f>
        <v>274669</v>
      </c>
      <c r="F288" s="282">
        <f>SUM(F289:F294)</f>
        <v>259642.43</v>
      </c>
      <c r="G288" s="180">
        <f aca="true" t="shared" si="10" ref="G288:G294">F288/E288*100</f>
        <v>94.52920788294273</v>
      </c>
    </row>
    <row r="289" spans="1:7" ht="31.5" customHeight="1">
      <c r="A289" s="387"/>
      <c r="B289" s="388"/>
      <c r="C289" s="244">
        <v>3280</v>
      </c>
      <c r="D289" s="262" t="s">
        <v>242</v>
      </c>
      <c r="E289" s="142">
        <v>215075</v>
      </c>
      <c r="F289" s="141">
        <v>202840</v>
      </c>
      <c r="G289" s="129">
        <f t="shared" si="10"/>
        <v>94.31128676043241</v>
      </c>
    </row>
    <row r="290" spans="1:7" ht="38.25" customHeight="1">
      <c r="A290" s="389"/>
      <c r="B290" s="390"/>
      <c r="C290" s="244">
        <v>3290</v>
      </c>
      <c r="D290" s="262" t="s">
        <v>243</v>
      </c>
      <c r="E290" s="142">
        <v>35970</v>
      </c>
      <c r="F290" s="141">
        <v>33432.8</v>
      </c>
      <c r="G290" s="129">
        <f t="shared" si="10"/>
        <v>92.94634417570198</v>
      </c>
    </row>
    <row r="291" spans="1:7" ht="31.5" customHeight="1">
      <c r="A291" s="389"/>
      <c r="B291" s="390"/>
      <c r="C291" s="244">
        <v>4350</v>
      </c>
      <c r="D291" s="262" t="s">
        <v>244</v>
      </c>
      <c r="E291" s="142">
        <v>19000</v>
      </c>
      <c r="F291" s="141">
        <v>18805.96</v>
      </c>
      <c r="G291" s="129">
        <f t="shared" si="10"/>
        <v>98.97873684210526</v>
      </c>
    </row>
    <row r="292" spans="1:7" ht="32.25" customHeight="1">
      <c r="A292" s="389"/>
      <c r="B292" s="390"/>
      <c r="C292" s="244">
        <v>4370</v>
      </c>
      <c r="D292" s="262" t="s">
        <v>245</v>
      </c>
      <c r="E292" s="142">
        <v>4120</v>
      </c>
      <c r="F292" s="141">
        <v>4059.67</v>
      </c>
      <c r="G292" s="129">
        <f t="shared" si="10"/>
        <v>98.53567961165048</v>
      </c>
    </row>
    <row r="293" spans="1:7" ht="33" customHeight="1">
      <c r="A293" s="389"/>
      <c r="B293" s="390"/>
      <c r="C293" s="244">
        <v>4740</v>
      </c>
      <c r="D293" s="262" t="s">
        <v>246</v>
      </c>
      <c r="E293" s="142">
        <v>421.16</v>
      </c>
      <c r="F293" s="141">
        <v>421.16</v>
      </c>
      <c r="G293" s="129">
        <f t="shared" si="10"/>
        <v>100</v>
      </c>
    </row>
    <row r="294" spans="1:7" ht="48.75" customHeight="1">
      <c r="A294" s="391"/>
      <c r="B294" s="392"/>
      <c r="C294" s="244">
        <v>4850</v>
      </c>
      <c r="D294" s="262" t="s">
        <v>241</v>
      </c>
      <c r="E294" s="142">
        <v>82.84</v>
      </c>
      <c r="F294" s="141">
        <v>82.84</v>
      </c>
      <c r="G294" s="129">
        <f t="shared" si="10"/>
        <v>100</v>
      </c>
    </row>
    <row r="295" spans="1:7" ht="19.5" customHeight="1">
      <c r="A295" s="283"/>
      <c r="B295" s="284">
        <v>85295</v>
      </c>
      <c r="C295" s="285"/>
      <c r="D295" s="286" t="s">
        <v>69</v>
      </c>
      <c r="E295" s="287">
        <f>SUM(E296:E302)</f>
        <v>727582</v>
      </c>
      <c r="F295" s="287">
        <f>SUM(F296:F302)</f>
        <v>727581.4299999999</v>
      </c>
      <c r="G295" s="180">
        <f>F295/E295*100</f>
        <v>99.99992165831479</v>
      </c>
    </row>
    <row r="296" spans="1:7" ht="19.5" customHeight="1">
      <c r="A296" s="457"/>
      <c r="B296" s="458"/>
      <c r="C296" s="288">
        <v>3110</v>
      </c>
      <c r="D296" s="289" t="s">
        <v>65</v>
      </c>
      <c r="E296" s="290">
        <v>713315.13</v>
      </c>
      <c r="F296" s="290">
        <v>713315.13</v>
      </c>
      <c r="G296" s="231">
        <f aca="true" t="shared" si="11" ref="G296:G311">F296/E296*100</f>
        <v>100</v>
      </c>
    </row>
    <row r="297" spans="1:7" ht="19.5" customHeight="1">
      <c r="A297" s="459"/>
      <c r="B297" s="460"/>
      <c r="C297" s="288">
        <v>4010</v>
      </c>
      <c r="D297" s="289" t="s">
        <v>79</v>
      </c>
      <c r="E297" s="290">
        <v>9273.4</v>
      </c>
      <c r="F297" s="290">
        <v>9273.33</v>
      </c>
      <c r="G297" s="231">
        <f t="shared" si="11"/>
        <v>99.99924515280264</v>
      </c>
    </row>
    <row r="298" spans="1:7" ht="19.5" customHeight="1">
      <c r="A298" s="459"/>
      <c r="B298" s="460"/>
      <c r="C298" s="288">
        <v>4110</v>
      </c>
      <c r="D298" s="262" t="s">
        <v>75</v>
      </c>
      <c r="E298" s="290">
        <v>1597</v>
      </c>
      <c r="F298" s="290">
        <v>1596.86</v>
      </c>
      <c r="G298" s="231">
        <f t="shared" si="11"/>
        <v>99.99123356293049</v>
      </c>
    </row>
    <row r="299" spans="1:7" ht="28.5" customHeight="1">
      <c r="A299" s="459"/>
      <c r="B299" s="460"/>
      <c r="C299" s="288">
        <v>4120</v>
      </c>
      <c r="D299" s="262" t="s">
        <v>208</v>
      </c>
      <c r="E299" s="290">
        <v>227.2</v>
      </c>
      <c r="F299" s="290">
        <v>227.2</v>
      </c>
      <c r="G299" s="231">
        <f t="shared" si="11"/>
        <v>100</v>
      </c>
    </row>
    <row r="300" spans="1:7" ht="24" customHeight="1">
      <c r="A300" s="459"/>
      <c r="B300" s="460"/>
      <c r="C300" s="291">
        <v>4210</v>
      </c>
      <c r="D300" s="262" t="s">
        <v>56</v>
      </c>
      <c r="E300" s="142">
        <v>794.27</v>
      </c>
      <c r="F300" s="141">
        <v>794.27</v>
      </c>
      <c r="G300" s="231">
        <f t="shared" si="11"/>
        <v>100</v>
      </c>
    </row>
    <row r="301" spans="1:7" ht="19.5" customHeight="1">
      <c r="A301" s="459"/>
      <c r="B301" s="460"/>
      <c r="C301" s="291">
        <v>4300</v>
      </c>
      <c r="D301" s="262" t="s">
        <v>52</v>
      </c>
      <c r="E301" s="142">
        <v>1437</v>
      </c>
      <c r="F301" s="141">
        <v>1436.64</v>
      </c>
      <c r="G301" s="231">
        <f t="shared" si="11"/>
        <v>99.9749478079332</v>
      </c>
    </row>
    <row r="302" spans="1:7" ht="35.25" customHeight="1">
      <c r="A302" s="461"/>
      <c r="B302" s="462"/>
      <c r="C302" s="291">
        <v>4700</v>
      </c>
      <c r="D302" s="268" t="s">
        <v>84</v>
      </c>
      <c r="E302" s="142">
        <v>938</v>
      </c>
      <c r="F302" s="141">
        <v>938</v>
      </c>
      <c r="G302" s="231">
        <f t="shared" si="11"/>
        <v>100</v>
      </c>
    </row>
    <row r="303" spans="1:7" ht="35.25" customHeight="1">
      <c r="A303" s="463">
        <v>853</v>
      </c>
      <c r="B303" s="464"/>
      <c r="C303" s="465"/>
      <c r="D303" s="321" t="s">
        <v>247</v>
      </c>
      <c r="E303" s="322">
        <f>SUM(E304)</f>
        <v>4531350</v>
      </c>
      <c r="F303" s="322">
        <f>SUM(F304)</f>
        <v>4422674.74</v>
      </c>
      <c r="G303" s="320">
        <f t="shared" si="11"/>
        <v>97.60170236243063</v>
      </c>
    </row>
    <row r="304" spans="1:7" ht="35.25" customHeight="1">
      <c r="A304" s="280"/>
      <c r="B304" s="280">
        <v>85395</v>
      </c>
      <c r="C304" s="319"/>
      <c r="D304" s="281" t="s">
        <v>69</v>
      </c>
      <c r="E304" s="282">
        <f>SUM(E305:E311)</f>
        <v>4531350</v>
      </c>
      <c r="F304" s="282">
        <f>SUM(F305:F311)</f>
        <v>4422674.74</v>
      </c>
      <c r="G304" s="180">
        <f t="shared" si="11"/>
        <v>97.60170236243063</v>
      </c>
    </row>
    <row r="305" spans="1:7" ht="24.75" customHeight="1">
      <c r="A305" s="387"/>
      <c r="B305" s="388"/>
      <c r="C305" s="244">
        <v>3110</v>
      </c>
      <c r="D305" s="262" t="s">
        <v>65</v>
      </c>
      <c r="E305" s="142">
        <v>4442500</v>
      </c>
      <c r="F305" s="141">
        <v>4335500</v>
      </c>
      <c r="G305" s="231">
        <f t="shared" si="11"/>
        <v>97.59144625773776</v>
      </c>
    </row>
    <row r="306" spans="1:7" ht="26.25" customHeight="1">
      <c r="A306" s="389"/>
      <c r="B306" s="390"/>
      <c r="C306" s="244">
        <v>4010</v>
      </c>
      <c r="D306" s="262" t="s">
        <v>79</v>
      </c>
      <c r="E306" s="142">
        <v>49300</v>
      </c>
      <c r="F306" s="141">
        <v>48942.65</v>
      </c>
      <c r="G306" s="231">
        <f t="shared" si="11"/>
        <v>99.27515212981744</v>
      </c>
    </row>
    <row r="307" spans="1:7" ht="27" customHeight="1">
      <c r="A307" s="389"/>
      <c r="B307" s="390"/>
      <c r="C307" s="244">
        <v>4110</v>
      </c>
      <c r="D307" s="262" t="s">
        <v>75</v>
      </c>
      <c r="E307" s="142">
        <v>8550</v>
      </c>
      <c r="F307" s="141">
        <v>8349.14</v>
      </c>
      <c r="G307" s="231">
        <f t="shared" si="11"/>
        <v>97.65076023391812</v>
      </c>
    </row>
    <row r="308" spans="1:7" ht="35.25" customHeight="1">
      <c r="A308" s="389"/>
      <c r="B308" s="390"/>
      <c r="C308" s="244">
        <v>4120</v>
      </c>
      <c r="D308" s="262" t="s">
        <v>248</v>
      </c>
      <c r="E308" s="142">
        <v>1119</v>
      </c>
      <c r="F308" s="141">
        <v>1099.96</v>
      </c>
      <c r="G308" s="231">
        <f t="shared" si="11"/>
        <v>98.29848078641645</v>
      </c>
    </row>
    <row r="309" spans="1:7" ht="27" customHeight="1">
      <c r="A309" s="389"/>
      <c r="B309" s="390"/>
      <c r="C309" s="244">
        <v>4210</v>
      </c>
      <c r="D309" s="262" t="s">
        <v>56</v>
      </c>
      <c r="E309" s="142">
        <v>24956</v>
      </c>
      <c r="F309" s="141">
        <v>24311.05</v>
      </c>
      <c r="G309" s="231">
        <f t="shared" si="11"/>
        <v>97.41565154672223</v>
      </c>
    </row>
    <row r="310" spans="1:7" ht="24" customHeight="1">
      <c r="A310" s="389"/>
      <c r="B310" s="390"/>
      <c r="C310" s="244">
        <v>4300</v>
      </c>
      <c r="D310" s="262" t="s">
        <v>52</v>
      </c>
      <c r="E310" s="142">
        <v>4795</v>
      </c>
      <c r="F310" s="141">
        <v>4347.44</v>
      </c>
      <c r="G310" s="231">
        <f t="shared" si="11"/>
        <v>90.66611053180395</v>
      </c>
    </row>
    <row r="311" spans="1:7" ht="24" customHeight="1">
      <c r="A311" s="391"/>
      <c r="B311" s="392"/>
      <c r="C311" s="244">
        <v>4410</v>
      </c>
      <c r="D311" s="262" t="s">
        <v>70</v>
      </c>
      <c r="E311" s="142">
        <v>130</v>
      </c>
      <c r="F311" s="141">
        <v>124.5</v>
      </c>
      <c r="G311" s="231">
        <f t="shared" si="11"/>
        <v>95.76923076923077</v>
      </c>
    </row>
    <row r="312" spans="1:7" ht="36.75" customHeight="1">
      <c r="A312" s="455">
        <v>854</v>
      </c>
      <c r="B312" s="456"/>
      <c r="C312" s="293"/>
      <c r="D312" s="292" t="s">
        <v>149</v>
      </c>
      <c r="E312" s="294">
        <f>SUM(E313,E315,)</f>
        <v>45000</v>
      </c>
      <c r="F312" s="294">
        <f>SUM(F313,F315,)</f>
        <v>41924</v>
      </c>
      <c r="G312" s="295">
        <f aca="true" t="shared" si="12" ref="G312:G343">F312/E312*100</f>
        <v>93.16444444444446</v>
      </c>
    </row>
    <row r="313" spans="1:7" ht="27" customHeight="1">
      <c r="A313" s="296"/>
      <c r="B313" s="257">
        <v>85415</v>
      </c>
      <c r="C313" s="297"/>
      <c r="D313" s="281" t="s">
        <v>230</v>
      </c>
      <c r="E313" s="298">
        <f>SUM(E314:E314)</f>
        <v>25000</v>
      </c>
      <c r="F313" s="299">
        <f>SUM(F314:F314)</f>
        <v>21924</v>
      </c>
      <c r="G313" s="180">
        <f t="shared" si="12"/>
        <v>87.696</v>
      </c>
    </row>
    <row r="314" spans="1:7" ht="19.5" customHeight="1">
      <c r="A314" s="383"/>
      <c r="B314" s="384"/>
      <c r="C314" s="244">
        <v>3240</v>
      </c>
      <c r="D314" s="262" t="s">
        <v>150</v>
      </c>
      <c r="E314" s="254">
        <v>25000</v>
      </c>
      <c r="F314" s="141">
        <v>21924</v>
      </c>
      <c r="G314" s="129">
        <f t="shared" si="12"/>
        <v>87.696</v>
      </c>
    </row>
    <row r="315" spans="1:7" ht="31.5" customHeight="1">
      <c r="A315" s="300"/>
      <c r="B315" s="257">
        <v>85416</v>
      </c>
      <c r="C315" s="257"/>
      <c r="D315" s="281" t="s">
        <v>188</v>
      </c>
      <c r="E315" s="301">
        <f>SUM(E316)</f>
        <v>20000</v>
      </c>
      <c r="F315" s="301">
        <f>SUM(F316)</f>
        <v>20000</v>
      </c>
      <c r="G315" s="180">
        <f t="shared" si="12"/>
        <v>100</v>
      </c>
    </row>
    <row r="316" spans="1:7" ht="19.5" customHeight="1">
      <c r="A316" s="383"/>
      <c r="B316" s="384"/>
      <c r="C316" s="244">
        <v>3240</v>
      </c>
      <c r="D316" s="262" t="s">
        <v>150</v>
      </c>
      <c r="E316" s="254">
        <v>20000</v>
      </c>
      <c r="F316" s="141">
        <v>20000</v>
      </c>
      <c r="G316" s="129">
        <f t="shared" si="12"/>
        <v>100</v>
      </c>
    </row>
    <row r="317" spans="1:7" ht="19.5" customHeight="1">
      <c r="A317" s="453">
        <v>855</v>
      </c>
      <c r="B317" s="454"/>
      <c r="C317" s="303"/>
      <c r="D317" s="302" t="s">
        <v>179</v>
      </c>
      <c r="E317" s="304">
        <f>SUM(E358,E356,E354,E343,E341,E328,E318,)</f>
        <v>4498956.02</v>
      </c>
      <c r="F317" s="304">
        <f>SUM(F358,F356,F354,F343,F341,F328,F318,)</f>
        <v>4446753.16</v>
      </c>
      <c r="G317" s="305">
        <f t="shared" si="12"/>
        <v>98.83966725240406</v>
      </c>
    </row>
    <row r="318" spans="1:7" ht="19.5" customHeight="1">
      <c r="A318" s="300"/>
      <c r="B318" s="257">
        <v>85501</v>
      </c>
      <c r="C318" s="257"/>
      <c r="D318" s="281" t="s">
        <v>175</v>
      </c>
      <c r="E318" s="301">
        <f>SUM(E319:E327)</f>
        <v>2446053</v>
      </c>
      <c r="F318" s="301">
        <f>SUM(F319:F327)</f>
        <v>2418889.5800000005</v>
      </c>
      <c r="G318" s="180">
        <f t="shared" si="12"/>
        <v>98.88949994133408</v>
      </c>
    </row>
    <row r="319" spans="1:7" ht="84" customHeight="1">
      <c r="A319" s="393"/>
      <c r="B319" s="394"/>
      <c r="C319" s="258">
        <v>2910</v>
      </c>
      <c r="D319" s="263" t="s">
        <v>182</v>
      </c>
      <c r="E319" s="306">
        <v>2500</v>
      </c>
      <c r="F319" s="306">
        <v>2500</v>
      </c>
      <c r="G319" s="231">
        <f t="shared" si="12"/>
        <v>100</v>
      </c>
    </row>
    <row r="320" spans="1:7" ht="19.5" customHeight="1">
      <c r="A320" s="395"/>
      <c r="B320" s="396"/>
      <c r="C320" s="244">
        <v>3110</v>
      </c>
      <c r="D320" s="262" t="s">
        <v>65</v>
      </c>
      <c r="E320" s="254">
        <v>2434798</v>
      </c>
      <c r="F320" s="141">
        <v>2407768.7</v>
      </c>
      <c r="G320" s="129">
        <f t="shared" si="12"/>
        <v>98.88987505328984</v>
      </c>
    </row>
    <row r="321" spans="1:7" ht="19.5" customHeight="1">
      <c r="A321" s="395"/>
      <c r="B321" s="396"/>
      <c r="C321" s="244">
        <v>4010</v>
      </c>
      <c r="D321" s="262" t="s">
        <v>79</v>
      </c>
      <c r="E321" s="254">
        <v>4318</v>
      </c>
      <c r="F321" s="141">
        <v>4316.67</v>
      </c>
      <c r="G321" s="129">
        <f t="shared" si="12"/>
        <v>99.96919870310329</v>
      </c>
    </row>
    <row r="322" spans="1:7" ht="19.5" customHeight="1">
      <c r="A322" s="395"/>
      <c r="B322" s="396"/>
      <c r="C322" s="244">
        <v>4040</v>
      </c>
      <c r="D322" s="262" t="s">
        <v>103</v>
      </c>
      <c r="E322" s="254">
        <v>1443</v>
      </c>
      <c r="F322" s="141">
        <v>1442.58</v>
      </c>
      <c r="G322" s="129">
        <f t="shared" si="12"/>
        <v>99.97089397089397</v>
      </c>
    </row>
    <row r="323" spans="1:7" ht="19.5" customHeight="1">
      <c r="A323" s="395"/>
      <c r="B323" s="396"/>
      <c r="C323" s="244">
        <v>4110</v>
      </c>
      <c r="D323" s="262" t="s">
        <v>75</v>
      </c>
      <c r="E323" s="254">
        <v>992</v>
      </c>
      <c r="F323" s="141">
        <v>991.74</v>
      </c>
      <c r="G323" s="129">
        <f t="shared" si="12"/>
        <v>99.97379032258064</v>
      </c>
    </row>
    <row r="324" spans="1:7" ht="30" customHeight="1">
      <c r="A324" s="395"/>
      <c r="B324" s="396"/>
      <c r="C324" s="244">
        <v>4120</v>
      </c>
      <c r="D324" s="266" t="s">
        <v>213</v>
      </c>
      <c r="E324" s="254">
        <v>126</v>
      </c>
      <c r="F324" s="141">
        <v>125.2</v>
      </c>
      <c r="G324" s="129">
        <f t="shared" si="12"/>
        <v>99.36507936507937</v>
      </c>
    </row>
    <row r="325" spans="1:7" ht="30" customHeight="1">
      <c r="A325" s="395"/>
      <c r="B325" s="396"/>
      <c r="C325" s="244">
        <v>4210</v>
      </c>
      <c r="D325" s="307" t="s">
        <v>56</v>
      </c>
      <c r="E325" s="254">
        <v>92</v>
      </c>
      <c r="F325" s="141">
        <v>0</v>
      </c>
      <c r="G325" s="129">
        <f t="shared" si="12"/>
        <v>0</v>
      </c>
    </row>
    <row r="326" spans="1:7" ht="19.5" customHeight="1">
      <c r="A326" s="395"/>
      <c r="B326" s="396"/>
      <c r="C326" s="244">
        <v>4300</v>
      </c>
      <c r="D326" s="262" t="s">
        <v>52</v>
      </c>
      <c r="E326" s="254">
        <v>1225</v>
      </c>
      <c r="F326" s="141">
        <v>1185.69</v>
      </c>
      <c r="G326" s="129">
        <f t="shared" si="12"/>
        <v>96.79102040816328</v>
      </c>
    </row>
    <row r="327" spans="1:7" ht="84" customHeight="1">
      <c r="A327" s="395"/>
      <c r="B327" s="396"/>
      <c r="C327" s="244">
        <v>4560</v>
      </c>
      <c r="D327" s="262" t="s">
        <v>249</v>
      </c>
      <c r="E327" s="254">
        <v>559</v>
      </c>
      <c r="F327" s="141">
        <v>559</v>
      </c>
      <c r="G327" s="129">
        <f t="shared" si="12"/>
        <v>100</v>
      </c>
    </row>
    <row r="328" spans="1:7" ht="68.25" customHeight="1">
      <c r="A328" s="300"/>
      <c r="B328" s="257">
        <v>85502</v>
      </c>
      <c r="C328" s="257"/>
      <c r="D328" s="281" t="s">
        <v>180</v>
      </c>
      <c r="E328" s="301">
        <f>SUM(E329:E340)</f>
        <v>1941864.02</v>
      </c>
      <c r="F328" s="301">
        <f>SUM(F329:F340)</f>
        <v>1924095.5399999998</v>
      </c>
      <c r="G328" s="180">
        <f t="shared" si="12"/>
        <v>99.08497815413459</v>
      </c>
    </row>
    <row r="329" spans="1:7" ht="74.25" customHeight="1">
      <c r="A329" s="387"/>
      <c r="B329" s="388"/>
      <c r="C329" s="244">
        <v>2910</v>
      </c>
      <c r="D329" s="262" t="s">
        <v>182</v>
      </c>
      <c r="E329" s="254">
        <v>338.02</v>
      </c>
      <c r="F329" s="141">
        <v>338.02</v>
      </c>
      <c r="G329" s="129">
        <f t="shared" si="12"/>
        <v>100</v>
      </c>
    </row>
    <row r="330" spans="1:7" ht="19.5" customHeight="1">
      <c r="A330" s="389"/>
      <c r="B330" s="390"/>
      <c r="C330" s="244">
        <v>3110</v>
      </c>
      <c r="D330" s="262" t="s">
        <v>183</v>
      </c>
      <c r="E330" s="254">
        <v>1761726</v>
      </c>
      <c r="F330" s="141">
        <v>1746963.84</v>
      </c>
      <c r="G330" s="129">
        <f t="shared" si="12"/>
        <v>99.162062659006</v>
      </c>
    </row>
    <row r="331" spans="1:7" ht="19.5" customHeight="1">
      <c r="A331" s="389"/>
      <c r="B331" s="390"/>
      <c r="C331" s="244">
        <v>4010</v>
      </c>
      <c r="D331" s="262" t="s">
        <v>79</v>
      </c>
      <c r="E331" s="254">
        <v>34385</v>
      </c>
      <c r="F331" s="141">
        <v>34384.22</v>
      </c>
      <c r="G331" s="129">
        <f t="shared" si="12"/>
        <v>99.99773156899812</v>
      </c>
    </row>
    <row r="332" spans="1:7" ht="19.5" customHeight="1">
      <c r="A332" s="389"/>
      <c r="B332" s="390"/>
      <c r="C332" s="244">
        <v>4040</v>
      </c>
      <c r="D332" s="262" t="s">
        <v>103</v>
      </c>
      <c r="E332" s="254">
        <v>2638</v>
      </c>
      <c r="F332" s="141">
        <v>2637.13</v>
      </c>
      <c r="G332" s="129">
        <f t="shared" si="12"/>
        <v>99.96702047005307</v>
      </c>
    </row>
    <row r="333" spans="1:7" ht="19.5" customHeight="1">
      <c r="A333" s="389"/>
      <c r="B333" s="390"/>
      <c r="C333" s="244">
        <v>4110</v>
      </c>
      <c r="D333" s="262" t="s">
        <v>75</v>
      </c>
      <c r="E333" s="254">
        <v>128615</v>
      </c>
      <c r="F333" s="141">
        <v>127370.27</v>
      </c>
      <c r="G333" s="129">
        <f t="shared" si="12"/>
        <v>99.03220464176029</v>
      </c>
    </row>
    <row r="334" spans="1:7" ht="27.75" customHeight="1">
      <c r="A334" s="389"/>
      <c r="B334" s="390"/>
      <c r="C334" s="244">
        <v>4120</v>
      </c>
      <c r="D334" s="266" t="s">
        <v>223</v>
      </c>
      <c r="E334" s="254">
        <v>900</v>
      </c>
      <c r="F334" s="141">
        <v>752.81</v>
      </c>
      <c r="G334" s="129">
        <f t="shared" si="12"/>
        <v>83.64555555555555</v>
      </c>
    </row>
    <row r="335" spans="1:7" ht="19.5" customHeight="1">
      <c r="A335" s="389"/>
      <c r="B335" s="390"/>
      <c r="C335" s="244">
        <v>4210</v>
      </c>
      <c r="D335" s="262" t="s">
        <v>56</v>
      </c>
      <c r="E335" s="254">
        <v>5200</v>
      </c>
      <c r="F335" s="141">
        <v>4356.25</v>
      </c>
      <c r="G335" s="129">
        <f t="shared" si="12"/>
        <v>83.77403846153845</v>
      </c>
    </row>
    <row r="336" spans="1:7" ht="19.5" customHeight="1">
      <c r="A336" s="389"/>
      <c r="B336" s="390"/>
      <c r="C336" s="244">
        <v>4300</v>
      </c>
      <c r="D336" s="262" t="s">
        <v>52</v>
      </c>
      <c r="E336" s="254">
        <v>4700</v>
      </c>
      <c r="F336" s="141">
        <v>4318.66</v>
      </c>
      <c r="G336" s="129">
        <f t="shared" si="12"/>
        <v>91.8863829787234</v>
      </c>
    </row>
    <row r="337" spans="1:7" ht="19.5" customHeight="1">
      <c r="A337" s="389"/>
      <c r="B337" s="390"/>
      <c r="C337" s="244">
        <v>4360</v>
      </c>
      <c r="D337" s="262" t="s">
        <v>170</v>
      </c>
      <c r="E337" s="254">
        <v>1077</v>
      </c>
      <c r="F337" s="141">
        <v>1050.18</v>
      </c>
      <c r="G337" s="129">
        <f t="shared" si="12"/>
        <v>97.50974930362118</v>
      </c>
    </row>
    <row r="338" spans="1:7" ht="19.5" customHeight="1">
      <c r="A338" s="389"/>
      <c r="B338" s="390"/>
      <c r="C338" s="244">
        <v>4410</v>
      </c>
      <c r="D338" s="262" t="s">
        <v>70</v>
      </c>
      <c r="E338" s="254">
        <v>200</v>
      </c>
      <c r="F338" s="141">
        <v>0</v>
      </c>
      <c r="G338" s="129">
        <f t="shared" si="12"/>
        <v>0</v>
      </c>
    </row>
    <row r="339" spans="1:7" ht="19.5" customHeight="1">
      <c r="A339" s="389"/>
      <c r="B339" s="390"/>
      <c r="C339" s="244">
        <v>4440</v>
      </c>
      <c r="D339" s="262" t="s">
        <v>71</v>
      </c>
      <c r="E339" s="254">
        <v>1885</v>
      </c>
      <c r="F339" s="141">
        <v>1879.16</v>
      </c>
      <c r="G339" s="129">
        <f t="shared" si="12"/>
        <v>99.69018567639257</v>
      </c>
    </row>
    <row r="340" spans="1:7" ht="32.25" customHeight="1">
      <c r="A340" s="389"/>
      <c r="B340" s="390"/>
      <c r="C340" s="244">
        <v>4700</v>
      </c>
      <c r="D340" s="262" t="s">
        <v>81</v>
      </c>
      <c r="E340" s="254">
        <v>200</v>
      </c>
      <c r="F340" s="141">
        <v>45</v>
      </c>
      <c r="G340" s="129">
        <f t="shared" si="12"/>
        <v>22.5</v>
      </c>
    </row>
    <row r="341" spans="1:7" ht="19.5" customHeight="1">
      <c r="A341" s="300"/>
      <c r="B341" s="257">
        <v>85503</v>
      </c>
      <c r="C341" s="257"/>
      <c r="D341" s="281" t="s">
        <v>181</v>
      </c>
      <c r="E341" s="301">
        <f>SUM(E342:E342)</f>
        <v>1050</v>
      </c>
      <c r="F341" s="301">
        <f>SUM(F342:F342)</f>
        <v>1050</v>
      </c>
      <c r="G341" s="180">
        <f t="shared" si="12"/>
        <v>100</v>
      </c>
    </row>
    <row r="342" spans="1:7" ht="19.5" customHeight="1">
      <c r="A342" s="389"/>
      <c r="B342" s="390"/>
      <c r="C342" s="244">
        <v>4210</v>
      </c>
      <c r="D342" s="262" t="s">
        <v>56</v>
      </c>
      <c r="E342" s="254">
        <v>1050</v>
      </c>
      <c r="F342" s="141">
        <v>1050</v>
      </c>
      <c r="G342" s="129">
        <f t="shared" si="12"/>
        <v>100</v>
      </c>
    </row>
    <row r="343" spans="1:7" ht="19.5" customHeight="1">
      <c r="A343" s="300"/>
      <c r="B343" s="257">
        <v>85504</v>
      </c>
      <c r="C343" s="257"/>
      <c r="D343" s="281" t="s">
        <v>165</v>
      </c>
      <c r="E343" s="301">
        <f>SUM(E344:E353)</f>
        <v>65745</v>
      </c>
      <c r="F343" s="301">
        <f>SUM(F344:F353)</f>
        <v>63194.09</v>
      </c>
      <c r="G343" s="180">
        <f t="shared" si="12"/>
        <v>96.11999391588714</v>
      </c>
    </row>
    <row r="344" spans="1:7" ht="19.5" customHeight="1">
      <c r="A344" s="393"/>
      <c r="B344" s="394"/>
      <c r="C344" s="258">
        <v>3020</v>
      </c>
      <c r="D344" s="263" t="s">
        <v>90</v>
      </c>
      <c r="E344" s="306">
        <v>500</v>
      </c>
      <c r="F344" s="306">
        <v>360</v>
      </c>
      <c r="G344" s="231">
        <v>0</v>
      </c>
    </row>
    <row r="345" spans="1:7" ht="19.5" customHeight="1">
      <c r="A345" s="395"/>
      <c r="B345" s="396"/>
      <c r="C345" s="244">
        <v>4010</v>
      </c>
      <c r="D345" s="262" t="s">
        <v>79</v>
      </c>
      <c r="E345" s="254">
        <v>48259</v>
      </c>
      <c r="F345" s="141">
        <v>47381.89</v>
      </c>
      <c r="G345" s="129">
        <f aca="true" t="shared" si="13" ref="G345:G378">F345/E345*100</f>
        <v>98.18249445699247</v>
      </c>
    </row>
    <row r="346" spans="1:7" ht="19.5" customHeight="1">
      <c r="A346" s="395"/>
      <c r="B346" s="396"/>
      <c r="C346" s="244">
        <v>4040</v>
      </c>
      <c r="D346" s="262" t="s">
        <v>103</v>
      </c>
      <c r="E346" s="254">
        <v>3423</v>
      </c>
      <c r="F346" s="141">
        <v>3422.03</v>
      </c>
      <c r="G346" s="129">
        <f t="shared" si="13"/>
        <v>99.97166228454573</v>
      </c>
    </row>
    <row r="347" spans="1:7" ht="19.5" customHeight="1">
      <c r="A347" s="395"/>
      <c r="B347" s="396"/>
      <c r="C347" s="244">
        <v>4110</v>
      </c>
      <c r="D347" s="262" t="s">
        <v>75</v>
      </c>
      <c r="E347" s="254">
        <v>8300</v>
      </c>
      <c r="F347" s="141">
        <v>8077.46</v>
      </c>
      <c r="G347" s="129">
        <f t="shared" si="13"/>
        <v>97.3187951807229</v>
      </c>
    </row>
    <row r="348" spans="1:7" ht="27" customHeight="1">
      <c r="A348" s="395"/>
      <c r="B348" s="396"/>
      <c r="C348" s="244">
        <v>4120</v>
      </c>
      <c r="D348" s="266" t="s">
        <v>223</v>
      </c>
      <c r="E348" s="254">
        <v>1200</v>
      </c>
      <c r="F348" s="141">
        <v>1149.24</v>
      </c>
      <c r="G348" s="129">
        <f t="shared" si="13"/>
        <v>95.77</v>
      </c>
    </row>
    <row r="349" spans="1:7" ht="20.25" customHeight="1">
      <c r="A349" s="395"/>
      <c r="B349" s="396"/>
      <c r="C349" s="244">
        <v>4280</v>
      </c>
      <c r="D349" s="307" t="s">
        <v>77</v>
      </c>
      <c r="E349" s="254">
        <v>500</v>
      </c>
      <c r="F349" s="141">
        <v>320</v>
      </c>
      <c r="G349" s="129">
        <f t="shared" si="13"/>
        <v>64</v>
      </c>
    </row>
    <row r="350" spans="1:7" ht="19.5" customHeight="1">
      <c r="A350" s="395"/>
      <c r="B350" s="396"/>
      <c r="C350" s="244">
        <v>4410</v>
      </c>
      <c r="D350" s="262" t="s">
        <v>70</v>
      </c>
      <c r="E350" s="254">
        <v>1200</v>
      </c>
      <c r="F350" s="141">
        <v>820.5</v>
      </c>
      <c r="G350" s="129">
        <f t="shared" si="13"/>
        <v>68.375</v>
      </c>
    </row>
    <row r="351" spans="1:7" ht="21" customHeight="1">
      <c r="A351" s="395"/>
      <c r="B351" s="396"/>
      <c r="C351" s="244">
        <v>4440</v>
      </c>
      <c r="D351" s="262" t="s">
        <v>71</v>
      </c>
      <c r="E351" s="254">
        <v>1663</v>
      </c>
      <c r="F351" s="141">
        <v>1662.97</v>
      </c>
      <c r="G351" s="129">
        <f t="shared" si="13"/>
        <v>99.99819603126879</v>
      </c>
    </row>
    <row r="352" spans="1:7" ht="30.75" customHeight="1">
      <c r="A352" s="395"/>
      <c r="B352" s="396"/>
      <c r="C352" s="244">
        <v>4700</v>
      </c>
      <c r="D352" s="262" t="s">
        <v>81</v>
      </c>
      <c r="E352" s="254">
        <v>400</v>
      </c>
      <c r="F352" s="141">
        <v>0</v>
      </c>
      <c r="G352" s="129">
        <f t="shared" si="13"/>
        <v>0</v>
      </c>
    </row>
    <row r="353" spans="1:7" ht="30.75" customHeight="1">
      <c r="A353" s="428"/>
      <c r="B353" s="429"/>
      <c r="C353" s="244">
        <v>4710</v>
      </c>
      <c r="D353" s="262" t="s">
        <v>200</v>
      </c>
      <c r="E353" s="254">
        <v>300</v>
      </c>
      <c r="F353" s="141">
        <v>0</v>
      </c>
      <c r="G353" s="129">
        <f t="shared" si="13"/>
        <v>0</v>
      </c>
    </row>
    <row r="354" spans="1:7" ht="19.5" customHeight="1">
      <c r="A354" s="300"/>
      <c r="B354" s="257">
        <v>85508</v>
      </c>
      <c r="C354" s="257"/>
      <c r="D354" s="281" t="s">
        <v>162</v>
      </c>
      <c r="E354" s="301">
        <f>SUM(E355)</f>
        <v>10100</v>
      </c>
      <c r="F354" s="301">
        <f>SUM(F355)</f>
        <v>9296.04</v>
      </c>
      <c r="G354" s="180">
        <f t="shared" si="13"/>
        <v>92.04</v>
      </c>
    </row>
    <row r="355" spans="1:7" ht="25.5" customHeight="1">
      <c r="A355" s="383"/>
      <c r="B355" s="384"/>
      <c r="C355" s="244">
        <v>3110</v>
      </c>
      <c r="D355" s="262" t="s">
        <v>65</v>
      </c>
      <c r="E355" s="254">
        <v>10100</v>
      </c>
      <c r="F355" s="141">
        <v>9296.04</v>
      </c>
      <c r="G355" s="129">
        <f t="shared" si="13"/>
        <v>92.04</v>
      </c>
    </row>
    <row r="356" spans="1:7" ht="33.75" customHeight="1">
      <c r="A356" s="280"/>
      <c r="B356" s="280">
        <v>85510</v>
      </c>
      <c r="C356" s="257"/>
      <c r="D356" s="281" t="s">
        <v>250</v>
      </c>
      <c r="E356" s="301">
        <f>SUM(E357)</f>
        <v>12900</v>
      </c>
      <c r="F356" s="301">
        <f>SUM(F357)</f>
        <v>8983.91</v>
      </c>
      <c r="G356" s="180">
        <f t="shared" si="13"/>
        <v>69.64271317829457</v>
      </c>
    </row>
    <row r="357" spans="1:7" ht="19.5" customHeight="1">
      <c r="A357" s="383"/>
      <c r="B357" s="384"/>
      <c r="C357" s="244">
        <v>3110</v>
      </c>
      <c r="D357" s="262" t="s">
        <v>65</v>
      </c>
      <c r="E357" s="254">
        <v>12900</v>
      </c>
      <c r="F357" s="141">
        <v>8983.91</v>
      </c>
      <c r="G357" s="129">
        <f t="shared" si="13"/>
        <v>69.64271317829457</v>
      </c>
    </row>
    <row r="358" spans="1:7" ht="104.25" customHeight="1">
      <c r="A358" s="280"/>
      <c r="B358" s="280">
        <v>85513</v>
      </c>
      <c r="C358" s="257"/>
      <c r="D358" s="281" t="s">
        <v>189</v>
      </c>
      <c r="E358" s="301">
        <f>SUM(E359)</f>
        <v>21244</v>
      </c>
      <c r="F358" s="301">
        <f>SUM(F359)</f>
        <v>21244</v>
      </c>
      <c r="G358" s="180">
        <f t="shared" si="13"/>
        <v>100</v>
      </c>
    </row>
    <row r="359" spans="1:7" ht="22.5" customHeight="1">
      <c r="A359" s="441"/>
      <c r="B359" s="441"/>
      <c r="C359" s="244">
        <v>4130</v>
      </c>
      <c r="D359" s="262" t="s">
        <v>190</v>
      </c>
      <c r="E359" s="254">
        <v>21244</v>
      </c>
      <c r="F359" s="141">
        <v>21244</v>
      </c>
      <c r="G359" s="129">
        <f t="shared" si="13"/>
        <v>100</v>
      </c>
    </row>
    <row r="360" spans="1:7" ht="28.5">
      <c r="A360" s="381">
        <v>900</v>
      </c>
      <c r="B360" s="382"/>
      <c r="C360" s="308"/>
      <c r="D360" s="309" t="s">
        <v>16</v>
      </c>
      <c r="E360" s="310">
        <f>SUM(E361,E371,E381,E384,E390,E392,E397,)</f>
        <v>4162002</v>
      </c>
      <c r="F360" s="310">
        <f>SUM(F361,F371,F381,F384,F390,F392,F397,)</f>
        <v>2602505.35</v>
      </c>
      <c r="G360" s="311">
        <f t="shared" si="13"/>
        <v>62.53013213352613</v>
      </c>
    </row>
    <row r="361" spans="1:7" ht="15">
      <c r="A361" s="312"/>
      <c r="B361" s="313" t="s">
        <v>121</v>
      </c>
      <c r="C361" s="314"/>
      <c r="D361" s="277" t="s">
        <v>17</v>
      </c>
      <c r="E361" s="315">
        <f>SUM(E362:E370)</f>
        <v>2083797</v>
      </c>
      <c r="F361" s="315">
        <f>SUM(F362:F370)</f>
        <v>995917.19</v>
      </c>
      <c r="G361" s="180">
        <f t="shared" si="13"/>
        <v>47.79338822351697</v>
      </c>
    </row>
    <row r="362" spans="1:7" ht="15">
      <c r="A362" s="430"/>
      <c r="B362" s="431"/>
      <c r="C362" s="316" t="s">
        <v>55</v>
      </c>
      <c r="D362" s="317" t="s">
        <v>56</v>
      </c>
      <c r="E362" s="318">
        <v>85000</v>
      </c>
      <c r="F362" s="141">
        <v>81495.7</v>
      </c>
      <c r="G362" s="129">
        <f t="shared" si="13"/>
        <v>95.87729411764705</v>
      </c>
    </row>
    <row r="363" spans="1:7" ht="15">
      <c r="A363" s="430"/>
      <c r="B363" s="431"/>
      <c r="C363" s="316" t="s">
        <v>98</v>
      </c>
      <c r="D363" s="317" t="s">
        <v>41</v>
      </c>
      <c r="E363" s="318">
        <v>73500</v>
      </c>
      <c r="F363" s="141">
        <v>71478.51</v>
      </c>
      <c r="G363" s="129">
        <f t="shared" si="13"/>
        <v>97.24967346938774</v>
      </c>
    </row>
    <row r="364" spans="1:7" ht="15">
      <c r="A364" s="430"/>
      <c r="B364" s="431"/>
      <c r="C364" s="316" t="s">
        <v>54</v>
      </c>
      <c r="D364" s="317" t="s">
        <v>52</v>
      </c>
      <c r="E364" s="318">
        <v>60000</v>
      </c>
      <c r="F364" s="141">
        <v>58838.01</v>
      </c>
      <c r="G364" s="129">
        <f t="shared" si="13"/>
        <v>98.06335</v>
      </c>
    </row>
    <row r="365" spans="1:7" ht="30">
      <c r="A365" s="430"/>
      <c r="B365" s="431"/>
      <c r="C365" s="316" t="s">
        <v>66</v>
      </c>
      <c r="D365" s="317" t="s">
        <v>171</v>
      </c>
      <c r="E365" s="318">
        <v>500</v>
      </c>
      <c r="F365" s="141">
        <v>345.36</v>
      </c>
      <c r="G365" s="129">
        <f t="shared" si="13"/>
        <v>69.072</v>
      </c>
    </row>
    <row r="366" spans="1:7" ht="15">
      <c r="A366" s="430"/>
      <c r="B366" s="431"/>
      <c r="C366" s="316" t="s">
        <v>58</v>
      </c>
      <c r="D366" s="317" t="s">
        <v>47</v>
      </c>
      <c r="E366" s="318">
        <v>16000</v>
      </c>
      <c r="F366" s="141">
        <v>15262.94</v>
      </c>
      <c r="G366" s="129">
        <f t="shared" si="13"/>
        <v>95.393375</v>
      </c>
    </row>
    <row r="367" spans="1:7" ht="15">
      <c r="A367" s="430"/>
      <c r="B367" s="431"/>
      <c r="C367" s="316" t="s">
        <v>53</v>
      </c>
      <c r="D367" s="317" t="s">
        <v>44</v>
      </c>
      <c r="E367" s="318">
        <v>37000</v>
      </c>
      <c r="F367" s="141">
        <v>36900</v>
      </c>
      <c r="G367" s="129">
        <f t="shared" si="13"/>
        <v>99.72972972972973</v>
      </c>
    </row>
    <row r="368" spans="1:7" ht="15">
      <c r="A368" s="430"/>
      <c r="B368" s="431"/>
      <c r="C368" s="316" t="s">
        <v>191</v>
      </c>
      <c r="D368" s="317" t="s">
        <v>44</v>
      </c>
      <c r="E368" s="318">
        <v>861064</v>
      </c>
      <c r="F368" s="141">
        <v>395306.19</v>
      </c>
      <c r="G368" s="129">
        <f t="shared" si="13"/>
        <v>45.909036958925235</v>
      </c>
    </row>
    <row r="369" spans="1:7" ht="15">
      <c r="A369" s="432"/>
      <c r="B369" s="433"/>
      <c r="C369" s="316" t="s">
        <v>192</v>
      </c>
      <c r="D369" s="317" t="s">
        <v>44</v>
      </c>
      <c r="E369" s="318">
        <v>880733</v>
      </c>
      <c r="F369" s="141">
        <v>266833.18</v>
      </c>
      <c r="G369" s="129">
        <f t="shared" si="13"/>
        <v>30.296716485018727</v>
      </c>
    </row>
    <row r="370" spans="1:7" ht="30">
      <c r="A370" s="192"/>
      <c r="B370" s="193"/>
      <c r="C370" s="37" t="s">
        <v>205</v>
      </c>
      <c r="D370" s="6" t="s">
        <v>67</v>
      </c>
      <c r="E370" s="83">
        <v>70000</v>
      </c>
      <c r="F370" s="74">
        <v>69457.3</v>
      </c>
      <c r="G370" s="115">
        <f t="shared" si="13"/>
        <v>99.22471428571428</v>
      </c>
    </row>
    <row r="371" spans="1:7" ht="15">
      <c r="A371" s="51"/>
      <c r="B371" s="59" t="s">
        <v>120</v>
      </c>
      <c r="C371" s="52"/>
      <c r="D371" s="53" t="s">
        <v>32</v>
      </c>
      <c r="E371" s="87">
        <f>SUM(E372:E380)</f>
        <v>1577705</v>
      </c>
      <c r="F371" s="87">
        <f>SUM(F372:F380)</f>
        <v>1217322.89</v>
      </c>
      <c r="G371" s="153">
        <f t="shared" si="13"/>
        <v>77.15782671665488</v>
      </c>
    </row>
    <row r="372" spans="1:7" ht="45">
      <c r="A372" s="379"/>
      <c r="B372" s="380"/>
      <c r="C372" s="135" t="s">
        <v>15</v>
      </c>
      <c r="D372" s="136" t="s">
        <v>184</v>
      </c>
      <c r="E372" s="137">
        <v>37523</v>
      </c>
      <c r="F372" s="137">
        <v>25173.51</v>
      </c>
      <c r="G372" s="169">
        <f t="shared" si="13"/>
        <v>67.08821256296137</v>
      </c>
    </row>
    <row r="373" spans="1:7" ht="15">
      <c r="A373" s="409"/>
      <c r="B373" s="410"/>
      <c r="C373" s="135" t="s">
        <v>91</v>
      </c>
      <c r="D373" s="136" t="s">
        <v>79</v>
      </c>
      <c r="E373" s="137">
        <v>29450</v>
      </c>
      <c r="F373" s="137">
        <v>29431.31</v>
      </c>
      <c r="G373" s="169">
        <f t="shared" si="13"/>
        <v>99.93653650254669</v>
      </c>
    </row>
    <row r="374" spans="1:7" ht="15">
      <c r="A374" s="409"/>
      <c r="B374" s="410"/>
      <c r="C374" s="135" t="s">
        <v>95</v>
      </c>
      <c r="D374" s="136" t="s">
        <v>103</v>
      </c>
      <c r="E374" s="137">
        <v>2300</v>
      </c>
      <c r="F374" s="137">
        <v>2258.28</v>
      </c>
      <c r="G374" s="169">
        <f t="shared" si="13"/>
        <v>98.18608695652175</v>
      </c>
    </row>
    <row r="375" spans="1:7" ht="15">
      <c r="A375" s="409"/>
      <c r="B375" s="410"/>
      <c r="C375" s="135" t="s">
        <v>96</v>
      </c>
      <c r="D375" s="136" t="s">
        <v>75</v>
      </c>
      <c r="E375" s="137">
        <v>5630</v>
      </c>
      <c r="F375" s="137">
        <v>4822.2</v>
      </c>
      <c r="G375" s="169">
        <f t="shared" si="13"/>
        <v>85.65186500888099</v>
      </c>
    </row>
    <row r="376" spans="1:7" ht="30">
      <c r="A376" s="409"/>
      <c r="B376" s="410"/>
      <c r="C376" s="135" t="s">
        <v>97</v>
      </c>
      <c r="D376" s="136" t="s">
        <v>208</v>
      </c>
      <c r="E376" s="137">
        <v>802</v>
      </c>
      <c r="F376" s="137">
        <v>687.24</v>
      </c>
      <c r="G376" s="169">
        <f t="shared" si="13"/>
        <v>85.69077306733168</v>
      </c>
    </row>
    <row r="377" spans="1:7" ht="15">
      <c r="A377" s="409"/>
      <c r="B377" s="410"/>
      <c r="C377" s="135" t="s">
        <v>55</v>
      </c>
      <c r="D377" s="136" t="s">
        <v>56</v>
      </c>
      <c r="E377" s="137">
        <v>1000</v>
      </c>
      <c r="F377" s="137">
        <v>533.28</v>
      </c>
      <c r="G377" s="169">
        <f t="shared" si="13"/>
        <v>53.327999999999996</v>
      </c>
    </row>
    <row r="378" spans="1:7" ht="15">
      <c r="A378" s="409"/>
      <c r="B378" s="410"/>
      <c r="C378" s="37" t="s">
        <v>54</v>
      </c>
      <c r="D378" s="6" t="s">
        <v>52</v>
      </c>
      <c r="E378" s="83">
        <v>1500000</v>
      </c>
      <c r="F378" s="74">
        <v>1153576.68</v>
      </c>
      <c r="G378" s="115">
        <f t="shared" si="13"/>
        <v>76.905112</v>
      </c>
    </row>
    <row r="379" spans="1:7" ht="18" customHeight="1">
      <c r="A379" s="409"/>
      <c r="B379" s="410"/>
      <c r="C379" s="37" t="s">
        <v>101</v>
      </c>
      <c r="D379" s="6" t="s">
        <v>71</v>
      </c>
      <c r="E379" s="83">
        <v>831</v>
      </c>
      <c r="F379" s="74">
        <v>831</v>
      </c>
      <c r="G379" s="115">
        <f aca="true" t="shared" si="14" ref="G379:G404">F379/E379*100</f>
        <v>100</v>
      </c>
    </row>
    <row r="380" spans="1:7" ht="30">
      <c r="A380" s="409"/>
      <c r="B380" s="410"/>
      <c r="C380" s="37" t="s">
        <v>112</v>
      </c>
      <c r="D380" s="6" t="s">
        <v>113</v>
      </c>
      <c r="E380" s="83">
        <v>169</v>
      </c>
      <c r="F380" s="74">
        <v>9.39</v>
      </c>
      <c r="G380" s="115">
        <f t="shared" si="14"/>
        <v>5.55621301775148</v>
      </c>
    </row>
    <row r="381" spans="1:7" ht="15.75">
      <c r="A381" s="24"/>
      <c r="B381" s="31" t="s">
        <v>140</v>
      </c>
      <c r="C381" s="44"/>
      <c r="D381" s="33" t="s">
        <v>141</v>
      </c>
      <c r="E381" s="76">
        <f>SUM(E382:E383)</f>
        <v>11000</v>
      </c>
      <c r="F381" s="76">
        <f>SUM(F382:F383)</f>
        <v>5015.15</v>
      </c>
      <c r="G381" s="116">
        <f t="shared" si="14"/>
        <v>45.59227272727273</v>
      </c>
    </row>
    <row r="382" spans="1:7" ht="15.75" customHeight="1">
      <c r="A382" s="413"/>
      <c r="B382" s="414"/>
      <c r="C382" s="39" t="s">
        <v>55</v>
      </c>
      <c r="D382" s="25" t="s">
        <v>56</v>
      </c>
      <c r="E382" s="78">
        <v>5000</v>
      </c>
      <c r="F382" s="75">
        <v>4095.11</v>
      </c>
      <c r="G382" s="115">
        <f t="shared" si="14"/>
        <v>81.90220000000001</v>
      </c>
    </row>
    <row r="383" spans="1:7" ht="15.75" customHeight="1">
      <c r="A383" s="369"/>
      <c r="B383" s="370"/>
      <c r="C383" s="39" t="s">
        <v>54</v>
      </c>
      <c r="D383" s="25" t="s">
        <v>52</v>
      </c>
      <c r="E383" s="78">
        <v>6000</v>
      </c>
      <c r="F383" s="75">
        <v>920.04</v>
      </c>
      <c r="G383" s="115">
        <f t="shared" si="14"/>
        <v>15.334</v>
      </c>
    </row>
    <row r="384" spans="1:7" ht="15.75" customHeight="1">
      <c r="A384" s="150"/>
      <c r="B384" s="150" t="s">
        <v>203</v>
      </c>
      <c r="C384" s="150"/>
      <c r="D384" s="151" t="s">
        <v>204</v>
      </c>
      <c r="E384" s="152">
        <f>SUM(E385:E389)</f>
        <v>32100</v>
      </c>
      <c r="F384" s="152">
        <f>SUM(F385:F389)</f>
        <v>11219.57</v>
      </c>
      <c r="G384" s="153">
        <f t="shared" si="14"/>
        <v>34.95193146417445</v>
      </c>
    </row>
    <row r="385" spans="1:7" ht="15.75" customHeight="1">
      <c r="A385" s="379"/>
      <c r="B385" s="380"/>
      <c r="C385" s="135" t="s">
        <v>91</v>
      </c>
      <c r="D385" s="136" t="s">
        <v>79</v>
      </c>
      <c r="E385" s="137">
        <v>12000</v>
      </c>
      <c r="F385" s="137">
        <v>9406.32</v>
      </c>
      <c r="G385" s="138">
        <f t="shared" si="14"/>
        <v>78.386</v>
      </c>
    </row>
    <row r="386" spans="1:7" ht="15.75" customHeight="1">
      <c r="A386" s="409"/>
      <c r="B386" s="410"/>
      <c r="C386" s="135" t="s">
        <v>96</v>
      </c>
      <c r="D386" s="136" t="s">
        <v>75</v>
      </c>
      <c r="E386" s="137">
        <v>2100</v>
      </c>
      <c r="F386" s="137">
        <v>994.95</v>
      </c>
      <c r="G386" s="138">
        <f t="shared" si="14"/>
        <v>47.37857142857143</v>
      </c>
    </row>
    <row r="387" spans="1:7" ht="36" customHeight="1">
      <c r="A387" s="409"/>
      <c r="B387" s="410"/>
      <c r="C387" s="135" t="s">
        <v>97</v>
      </c>
      <c r="D387" s="136" t="s">
        <v>208</v>
      </c>
      <c r="E387" s="137">
        <v>294</v>
      </c>
      <c r="F387" s="137">
        <v>141.8</v>
      </c>
      <c r="G387" s="138">
        <f t="shared" si="14"/>
        <v>48.23129251700681</v>
      </c>
    </row>
    <row r="388" spans="1:7" ht="15.75" customHeight="1">
      <c r="A388" s="409"/>
      <c r="B388" s="410"/>
      <c r="C388" s="39" t="s">
        <v>55</v>
      </c>
      <c r="D388" s="25" t="s">
        <v>56</v>
      </c>
      <c r="E388" s="78">
        <v>10206</v>
      </c>
      <c r="F388" s="75">
        <v>0</v>
      </c>
      <c r="G388" s="115">
        <f t="shared" si="14"/>
        <v>0</v>
      </c>
    </row>
    <row r="389" spans="1:7" ht="15.75" customHeight="1">
      <c r="A389" s="371"/>
      <c r="B389" s="372"/>
      <c r="C389" s="39" t="s">
        <v>54</v>
      </c>
      <c r="D389" s="25" t="s">
        <v>52</v>
      </c>
      <c r="E389" s="78">
        <v>7500</v>
      </c>
      <c r="F389" s="75">
        <v>676.5</v>
      </c>
      <c r="G389" s="115">
        <f t="shared" si="14"/>
        <v>9.02</v>
      </c>
    </row>
    <row r="390" spans="1:7" ht="15.75">
      <c r="A390" s="149"/>
      <c r="B390" s="131" t="s">
        <v>172</v>
      </c>
      <c r="C390" s="150"/>
      <c r="D390" s="151" t="s">
        <v>173</v>
      </c>
      <c r="E390" s="152">
        <f>SUM(E391)</f>
        <v>48000</v>
      </c>
      <c r="F390" s="152">
        <f>SUM(F391)</f>
        <v>36188.92</v>
      </c>
      <c r="G390" s="153">
        <f t="shared" si="14"/>
        <v>75.39358333333332</v>
      </c>
    </row>
    <row r="391" spans="1:7" ht="15.75" customHeight="1">
      <c r="A391" s="401"/>
      <c r="B391" s="402"/>
      <c r="C391" s="39" t="s">
        <v>54</v>
      </c>
      <c r="D391" s="25" t="s">
        <v>174</v>
      </c>
      <c r="E391" s="78">
        <v>48000</v>
      </c>
      <c r="F391" s="75">
        <v>36188.92</v>
      </c>
      <c r="G391" s="115">
        <f t="shared" si="14"/>
        <v>75.39358333333332</v>
      </c>
    </row>
    <row r="392" spans="1:7" ht="15">
      <c r="A392" s="149"/>
      <c r="B392" s="150" t="s">
        <v>122</v>
      </c>
      <c r="C392" s="154"/>
      <c r="D392" s="151" t="s">
        <v>50</v>
      </c>
      <c r="E392" s="152">
        <f>SUM(E393:E396)</f>
        <v>343000</v>
      </c>
      <c r="F392" s="152">
        <f>SUM(F393:F396)</f>
        <v>281168.89</v>
      </c>
      <c r="G392" s="116">
        <f t="shared" si="14"/>
        <v>81.97343731778426</v>
      </c>
    </row>
    <row r="393" spans="1:7" ht="15">
      <c r="A393" s="420"/>
      <c r="B393" s="421"/>
      <c r="C393" s="35">
        <v>4260</v>
      </c>
      <c r="D393" s="1" t="s">
        <v>41</v>
      </c>
      <c r="E393" s="82">
        <v>180000</v>
      </c>
      <c r="F393" s="74">
        <v>141492.74</v>
      </c>
      <c r="G393" s="115">
        <f t="shared" si="14"/>
        <v>78.60707777777776</v>
      </c>
    </row>
    <row r="394" spans="1:7" ht="15">
      <c r="A394" s="411"/>
      <c r="B394" s="412"/>
      <c r="C394" s="35">
        <v>4270</v>
      </c>
      <c r="D394" s="1" t="s">
        <v>51</v>
      </c>
      <c r="E394" s="82">
        <v>45000</v>
      </c>
      <c r="F394" s="74">
        <v>42067.6</v>
      </c>
      <c r="G394" s="115">
        <f t="shared" si="14"/>
        <v>93.48355555555555</v>
      </c>
    </row>
    <row r="395" spans="1:7" ht="15">
      <c r="A395" s="411"/>
      <c r="B395" s="412"/>
      <c r="C395" s="35" t="s">
        <v>54</v>
      </c>
      <c r="D395" s="1" t="s">
        <v>52</v>
      </c>
      <c r="E395" s="82">
        <v>15000</v>
      </c>
      <c r="F395" s="74">
        <v>14761.88</v>
      </c>
      <c r="G395" s="115">
        <f t="shared" si="14"/>
        <v>98.41253333333333</v>
      </c>
    </row>
    <row r="396" spans="1:7" ht="15">
      <c r="A396" s="422"/>
      <c r="B396" s="423"/>
      <c r="C396" s="35" t="s">
        <v>53</v>
      </c>
      <c r="D396" s="1" t="s">
        <v>44</v>
      </c>
      <c r="E396" s="82">
        <v>103000</v>
      </c>
      <c r="F396" s="74">
        <v>82846.67</v>
      </c>
      <c r="G396" s="115">
        <f t="shared" si="14"/>
        <v>80.43366019417476</v>
      </c>
    </row>
    <row r="397" spans="1:7" ht="15">
      <c r="A397" s="49"/>
      <c r="B397" s="56" t="s">
        <v>125</v>
      </c>
      <c r="C397" s="47"/>
      <c r="D397" s="48" t="s">
        <v>69</v>
      </c>
      <c r="E397" s="86">
        <f>SUM(E398:E399)</f>
        <v>66400</v>
      </c>
      <c r="F397" s="86">
        <f>SUM(F398:F399)</f>
        <v>55672.74</v>
      </c>
      <c r="G397" s="116">
        <f t="shared" si="14"/>
        <v>83.84448795180722</v>
      </c>
    </row>
    <row r="398" spans="1:7" ht="15">
      <c r="A398" s="379"/>
      <c r="B398" s="380"/>
      <c r="C398" s="35" t="s">
        <v>54</v>
      </c>
      <c r="D398" s="1" t="s">
        <v>52</v>
      </c>
      <c r="E398" s="82">
        <v>63400</v>
      </c>
      <c r="F398" s="74">
        <v>55672.74</v>
      </c>
      <c r="G398" s="115">
        <f t="shared" si="14"/>
        <v>87.8118927444795</v>
      </c>
    </row>
    <row r="399" spans="1:7" ht="15">
      <c r="A399" s="371"/>
      <c r="B399" s="372"/>
      <c r="C399" s="35" t="s">
        <v>58</v>
      </c>
      <c r="D399" s="1" t="s">
        <v>47</v>
      </c>
      <c r="E399" s="82">
        <v>3000</v>
      </c>
      <c r="F399" s="74">
        <v>0</v>
      </c>
      <c r="G399" s="115">
        <f t="shared" si="14"/>
        <v>0</v>
      </c>
    </row>
    <row r="400" spans="1:7" ht="28.5">
      <c r="A400" s="343">
        <v>921</v>
      </c>
      <c r="B400" s="344"/>
      <c r="C400" s="21"/>
      <c r="D400" s="2" t="s">
        <v>33</v>
      </c>
      <c r="E400" s="79">
        <f>SUM(E416,E414,E412,E401,)</f>
        <v>674056</v>
      </c>
      <c r="F400" s="79">
        <f>SUM(F416,F414,F412,F401,)</f>
        <v>663463.45</v>
      </c>
      <c r="G400" s="121">
        <f t="shared" si="14"/>
        <v>98.42853561128452</v>
      </c>
    </row>
    <row r="401" spans="1:7" ht="15">
      <c r="A401" s="150"/>
      <c r="B401" s="150" t="s">
        <v>176</v>
      </c>
      <c r="C401" s="154"/>
      <c r="D401" s="151" t="s">
        <v>177</v>
      </c>
      <c r="E401" s="152">
        <f>SUM(E402:E411)</f>
        <v>337056</v>
      </c>
      <c r="F401" s="152">
        <f>SUM(F402:F411)</f>
        <v>326463.57</v>
      </c>
      <c r="G401" s="153">
        <f t="shared" si="14"/>
        <v>96.85736791512389</v>
      </c>
    </row>
    <row r="402" spans="1:7" ht="30">
      <c r="A402" s="440"/>
      <c r="B402" s="440"/>
      <c r="C402" s="147" t="s">
        <v>127</v>
      </c>
      <c r="D402" s="6" t="s">
        <v>128</v>
      </c>
      <c r="E402" s="137">
        <v>250000</v>
      </c>
      <c r="F402" s="137">
        <v>250000</v>
      </c>
      <c r="G402" s="138">
        <f t="shared" si="14"/>
        <v>100</v>
      </c>
    </row>
    <row r="403" spans="1:7" ht="15">
      <c r="A403" s="440"/>
      <c r="B403" s="440"/>
      <c r="C403" s="147" t="s">
        <v>68</v>
      </c>
      <c r="D403" s="6" t="s">
        <v>90</v>
      </c>
      <c r="E403" s="137">
        <v>50</v>
      </c>
      <c r="F403" s="137">
        <v>30</v>
      </c>
      <c r="G403" s="138">
        <f t="shared" si="14"/>
        <v>60</v>
      </c>
    </row>
    <row r="404" spans="1:7" ht="15">
      <c r="A404" s="440"/>
      <c r="B404" s="440"/>
      <c r="C404" s="147" t="s">
        <v>91</v>
      </c>
      <c r="D404" s="6" t="s">
        <v>79</v>
      </c>
      <c r="E404" s="137">
        <v>46804</v>
      </c>
      <c r="F404" s="137">
        <v>42314.51</v>
      </c>
      <c r="G404" s="138">
        <f t="shared" si="14"/>
        <v>90.40789248782156</v>
      </c>
    </row>
    <row r="405" spans="1:7" ht="15">
      <c r="A405" s="440"/>
      <c r="B405" s="440"/>
      <c r="C405" s="147" t="s">
        <v>95</v>
      </c>
      <c r="D405" s="6" t="s">
        <v>103</v>
      </c>
      <c r="E405" s="137">
        <v>1696</v>
      </c>
      <c r="F405" s="137">
        <v>1687.25</v>
      </c>
      <c r="G405" s="138"/>
    </row>
    <row r="406" spans="1:9" ht="15">
      <c r="A406" s="440"/>
      <c r="B406" s="440"/>
      <c r="C406" s="147" t="s">
        <v>96</v>
      </c>
      <c r="D406" s="6" t="s">
        <v>75</v>
      </c>
      <c r="E406" s="137">
        <v>7933</v>
      </c>
      <c r="F406" s="137">
        <v>7752.19</v>
      </c>
      <c r="G406" s="138">
        <f aca="true" t="shared" si="15" ref="G406:G431">F406/E406*100</f>
        <v>97.72078658767175</v>
      </c>
      <c r="I406" s="198"/>
    </row>
    <row r="407" spans="1:7" ht="30">
      <c r="A407" s="440"/>
      <c r="B407" s="440"/>
      <c r="C407" s="147" t="s">
        <v>97</v>
      </c>
      <c r="D407" s="25" t="s">
        <v>213</v>
      </c>
      <c r="E407" s="137">
        <v>1310</v>
      </c>
      <c r="F407" s="137">
        <v>839.81</v>
      </c>
      <c r="G407" s="138">
        <f t="shared" si="15"/>
        <v>64.10763358778625</v>
      </c>
    </row>
    <row r="408" spans="1:7" ht="15">
      <c r="A408" s="440"/>
      <c r="B408" s="440"/>
      <c r="C408" s="147" t="s">
        <v>98</v>
      </c>
      <c r="D408" s="136" t="s">
        <v>41</v>
      </c>
      <c r="E408" s="137">
        <v>25000</v>
      </c>
      <c r="F408" s="137">
        <v>21080.18</v>
      </c>
      <c r="G408" s="138">
        <f t="shared" si="15"/>
        <v>84.32072000000001</v>
      </c>
    </row>
    <row r="409" spans="1:7" ht="15">
      <c r="A409" s="440"/>
      <c r="B409" s="440"/>
      <c r="C409" s="147" t="s">
        <v>54</v>
      </c>
      <c r="D409" s="136" t="s">
        <v>52</v>
      </c>
      <c r="E409" s="137">
        <v>1500</v>
      </c>
      <c r="F409" s="137">
        <v>400</v>
      </c>
      <c r="G409" s="138">
        <f t="shared" si="15"/>
        <v>26.666666666666668</v>
      </c>
    </row>
    <row r="410" spans="1:7" ht="30">
      <c r="A410" s="440"/>
      <c r="B410" s="440"/>
      <c r="C410" s="147" t="s">
        <v>66</v>
      </c>
      <c r="D410" s="136" t="s">
        <v>170</v>
      </c>
      <c r="E410" s="137">
        <v>1100</v>
      </c>
      <c r="F410" s="137">
        <v>696.63</v>
      </c>
      <c r="G410" s="138">
        <f t="shared" si="15"/>
        <v>63.33</v>
      </c>
    </row>
    <row r="411" spans="1:7" ht="18" customHeight="1">
      <c r="A411" s="440"/>
      <c r="B411" s="440"/>
      <c r="C411" s="147" t="s">
        <v>101</v>
      </c>
      <c r="D411" s="136" t="s">
        <v>71</v>
      </c>
      <c r="E411" s="137">
        <v>1663</v>
      </c>
      <c r="F411" s="137">
        <v>1663</v>
      </c>
      <c r="G411" s="138">
        <f t="shared" si="15"/>
        <v>100</v>
      </c>
    </row>
    <row r="412" spans="1:7" ht="15">
      <c r="A412" s="149"/>
      <c r="B412" s="150" t="s">
        <v>119</v>
      </c>
      <c r="C412" s="154"/>
      <c r="D412" s="151" t="s">
        <v>34</v>
      </c>
      <c r="E412" s="152">
        <f>SUM(E413:E413)</f>
        <v>311000</v>
      </c>
      <c r="F412" s="152">
        <f>SUM(F413:F413)</f>
        <v>311000</v>
      </c>
      <c r="G412" s="116">
        <f t="shared" si="15"/>
        <v>100</v>
      </c>
    </row>
    <row r="413" spans="1:7" ht="30">
      <c r="A413" s="385"/>
      <c r="B413" s="386"/>
      <c r="C413" s="37" t="s">
        <v>127</v>
      </c>
      <c r="D413" s="6" t="s">
        <v>128</v>
      </c>
      <c r="E413" s="83">
        <v>311000</v>
      </c>
      <c r="F413" s="74">
        <v>311000</v>
      </c>
      <c r="G413" s="115">
        <f t="shared" si="15"/>
        <v>100</v>
      </c>
    </row>
    <row r="414" spans="1:7" ht="15">
      <c r="A414" s="199"/>
      <c r="B414" s="150" t="s">
        <v>251</v>
      </c>
      <c r="C414" s="150"/>
      <c r="D414" s="151" t="s">
        <v>252</v>
      </c>
      <c r="E414" s="152">
        <f>SUM(E415)</f>
        <v>25000</v>
      </c>
      <c r="F414" s="152">
        <f>SUM(F415)</f>
        <v>25000</v>
      </c>
      <c r="G414" s="153">
        <f t="shared" si="15"/>
        <v>100</v>
      </c>
    </row>
    <row r="415" spans="1:7" ht="75">
      <c r="A415" s="192"/>
      <c r="B415" s="193"/>
      <c r="C415" s="316" t="s">
        <v>127</v>
      </c>
      <c r="D415" s="317" t="s">
        <v>253</v>
      </c>
      <c r="E415" s="318">
        <v>25000</v>
      </c>
      <c r="F415" s="141">
        <v>25000</v>
      </c>
      <c r="G415" s="129">
        <f t="shared" si="15"/>
        <v>100</v>
      </c>
    </row>
    <row r="416" spans="1:7" ht="15">
      <c r="A416" s="199"/>
      <c r="B416" s="150" t="s">
        <v>202</v>
      </c>
      <c r="C416" s="150"/>
      <c r="D416" s="151" t="s">
        <v>69</v>
      </c>
      <c r="E416" s="152">
        <f>SUM(E417:E418)</f>
        <v>1000</v>
      </c>
      <c r="F416" s="152">
        <f>SUM(F417:F418)</f>
        <v>999.88</v>
      </c>
      <c r="G416" s="153">
        <f t="shared" si="15"/>
        <v>99.988</v>
      </c>
    </row>
    <row r="417" spans="1:7" ht="15">
      <c r="A417" s="379"/>
      <c r="B417" s="380"/>
      <c r="C417" s="135" t="s">
        <v>55</v>
      </c>
      <c r="D417" s="136" t="s">
        <v>56</v>
      </c>
      <c r="E417" s="137">
        <v>500</v>
      </c>
      <c r="F417" s="137">
        <v>499.88</v>
      </c>
      <c r="G417" s="138"/>
    </row>
    <row r="418" spans="1:7" ht="15">
      <c r="A418" s="371"/>
      <c r="B418" s="372"/>
      <c r="C418" s="37" t="s">
        <v>54</v>
      </c>
      <c r="D418" s="6" t="s">
        <v>52</v>
      </c>
      <c r="E418" s="83">
        <v>500</v>
      </c>
      <c r="F418" s="74">
        <v>500</v>
      </c>
      <c r="G418" s="115">
        <f t="shared" si="15"/>
        <v>100</v>
      </c>
    </row>
    <row r="419" spans="1:7" ht="20.25" customHeight="1">
      <c r="A419" s="442">
        <v>926</v>
      </c>
      <c r="B419" s="443"/>
      <c r="C419" s="45"/>
      <c r="D419" s="16" t="s">
        <v>159</v>
      </c>
      <c r="E419" s="69">
        <f>SUM(E429,E420,)</f>
        <v>290791</v>
      </c>
      <c r="F419" s="69">
        <f>SUM(F429,F420,)</f>
        <v>284924.89</v>
      </c>
      <c r="G419" s="122">
        <f t="shared" si="15"/>
        <v>97.98270579213249</v>
      </c>
    </row>
    <row r="420" spans="1:7" ht="20.25" customHeight="1">
      <c r="A420" s="155"/>
      <c r="B420" s="56" t="s">
        <v>147</v>
      </c>
      <c r="C420" s="50"/>
      <c r="D420" s="48" t="s">
        <v>148</v>
      </c>
      <c r="E420" s="86">
        <f>SUM(E421:E428)</f>
        <v>215791</v>
      </c>
      <c r="F420" s="86">
        <f>SUM(F421:F428)</f>
        <v>210663.67</v>
      </c>
      <c r="G420" s="153">
        <f t="shared" si="15"/>
        <v>97.62393705020136</v>
      </c>
    </row>
    <row r="421" spans="1:7" ht="20.25" customHeight="1">
      <c r="A421" s="434"/>
      <c r="B421" s="435"/>
      <c r="C421" s="135" t="s">
        <v>96</v>
      </c>
      <c r="D421" s="136" t="s">
        <v>75</v>
      </c>
      <c r="E421" s="137">
        <v>1500</v>
      </c>
      <c r="F421" s="137">
        <v>928.26</v>
      </c>
      <c r="G421" s="138">
        <f t="shared" si="15"/>
        <v>61.88399999999999</v>
      </c>
    </row>
    <row r="422" spans="1:7" ht="34.5" customHeight="1">
      <c r="A422" s="436"/>
      <c r="B422" s="437"/>
      <c r="C422" s="327" t="s">
        <v>97</v>
      </c>
      <c r="D422" s="328" t="s">
        <v>213</v>
      </c>
      <c r="E422" s="306">
        <v>230</v>
      </c>
      <c r="F422" s="306">
        <v>117.6</v>
      </c>
      <c r="G422" s="231">
        <f t="shared" si="15"/>
        <v>51.13043478260869</v>
      </c>
    </row>
    <row r="423" spans="1:7" ht="20.25" customHeight="1">
      <c r="A423" s="436"/>
      <c r="B423" s="437"/>
      <c r="C423" s="112" t="s">
        <v>63</v>
      </c>
      <c r="D423" s="25" t="s">
        <v>64</v>
      </c>
      <c r="E423" s="78">
        <v>12000</v>
      </c>
      <c r="F423" s="78">
        <v>10757</v>
      </c>
      <c r="G423" s="115">
        <f t="shared" si="15"/>
        <v>89.64166666666667</v>
      </c>
    </row>
    <row r="424" spans="1:7" ht="20.25" customHeight="1">
      <c r="A424" s="436"/>
      <c r="B424" s="437"/>
      <c r="C424" s="39" t="s">
        <v>55</v>
      </c>
      <c r="D424" s="25" t="s">
        <v>56</v>
      </c>
      <c r="E424" s="78">
        <v>5000</v>
      </c>
      <c r="F424" s="75">
        <v>4083.6</v>
      </c>
      <c r="G424" s="115">
        <f t="shared" si="15"/>
        <v>81.672</v>
      </c>
    </row>
    <row r="425" spans="1:7" ht="20.25" customHeight="1">
      <c r="A425" s="436"/>
      <c r="B425" s="437"/>
      <c r="C425" s="39" t="s">
        <v>98</v>
      </c>
      <c r="D425" s="25" t="s">
        <v>41</v>
      </c>
      <c r="E425" s="78">
        <v>10150</v>
      </c>
      <c r="F425" s="75">
        <v>9933.77</v>
      </c>
      <c r="G425" s="115">
        <f t="shared" si="15"/>
        <v>97.8696551724138</v>
      </c>
    </row>
    <row r="426" spans="1:7" ht="20.25" customHeight="1">
      <c r="A426" s="436"/>
      <c r="B426" s="437"/>
      <c r="C426" s="39" t="s">
        <v>54</v>
      </c>
      <c r="D426" s="25" t="s">
        <v>52</v>
      </c>
      <c r="E426" s="78">
        <v>17000</v>
      </c>
      <c r="F426" s="75">
        <v>16330</v>
      </c>
      <c r="G426" s="115">
        <f t="shared" si="15"/>
        <v>96.05882352941177</v>
      </c>
    </row>
    <row r="427" spans="1:7" ht="18" customHeight="1">
      <c r="A427" s="436"/>
      <c r="B427" s="437"/>
      <c r="C427" s="39" t="s">
        <v>58</v>
      </c>
      <c r="D427" s="25" t="s">
        <v>47</v>
      </c>
      <c r="E427" s="78">
        <v>900</v>
      </c>
      <c r="F427" s="75">
        <v>899.4</v>
      </c>
      <c r="G427" s="115">
        <f t="shared" si="15"/>
        <v>99.93333333333332</v>
      </c>
    </row>
    <row r="428" spans="1:7" ht="17.25" customHeight="1">
      <c r="A428" s="438"/>
      <c r="B428" s="439"/>
      <c r="C428" s="39" t="s">
        <v>53</v>
      </c>
      <c r="D428" s="25" t="s">
        <v>44</v>
      </c>
      <c r="E428" s="78">
        <v>169011</v>
      </c>
      <c r="F428" s="75">
        <v>167614.04</v>
      </c>
      <c r="G428" s="115">
        <f t="shared" si="15"/>
        <v>99.17345024880038</v>
      </c>
    </row>
    <row r="429" spans="1:7" ht="18" customHeight="1">
      <c r="A429" s="148"/>
      <c r="B429" s="156" t="s">
        <v>126</v>
      </c>
      <c r="C429" s="157"/>
      <c r="D429" s="158" t="s">
        <v>69</v>
      </c>
      <c r="E429" s="152">
        <f>SUM(E430)</f>
        <v>75000</v>
      </c>
      <c r="F429" s="152">
        <f>SUM(F430)</f>
        <v>74261.22</v>
      </c>
      <c r="G429" s="116">
        <f t="shared" si="15"/>
        <v>99.01496</v>
      </c>
    </row>
    <row r="430" spans="1:7" ht="45.75" customHeight="1">
      <c r="A430" s="355"/>
      <c r="B430" s="356"/>
      <c r="C430" s="325">
        <v>2820</v>
      </c>
      <c r="D430" s="326" t="s">
        <v>57</v>
      </c>
      <c r="E430" s="142">
        <v>75000</v>
      </c>
      <c r="F430" s="141">
        <v>74261.22</v>
      </c>
      <c r="G430" s="129">
        <f t="shared" si="15"/>
        <v>99.01496</v>
      </c>
    </row>
    <row r="431" spans="1:7" ht="19.5" customHeight="1">
      <c r="A431" s="417" t="s">
        <v>18</v>
      </c>
      <c r="B431" s="417"/>
      <c r="C431" s="417"/>
      <c r="D431" s="417"/>
      <c r="E431" s="95">
        <f>SUM(E419,E400,E360,E317,E312,E303,E236,E221,E149,E144,E140,E120,E116,E71,E65,E54,E45,E19,E6,)</f>
        <v>44437800.449999996</v>
      </c>
      <c r="F431" s="95">
        <f>SUM(F419,F400,F360,F317,F312,F303,F236,F221,F149,F144,F140,F120,F116,F71,F65,F54,F45,F19,F6,)</f>
        <v>41161700.25000001</v>
      </c>
      <c r="G431" s="234">
        <f t="shared" si="15"/>
        <v>92.62767246167786</v>
      </c>
    </row>
    <row r="432" spans="1:5" ht="12.75" customHeight="1">
      <c r="A432" s="415"/>
      <c r="B432" s="415"/>
      <c r="C432" s="416"/>
      <c r="D432" s="416"/>
      <c r="E432" s="7"/>
    </row>
    <row r="433" ht="12.75">
      <c r="E433" s="7"/>
    </row>
  </sheetData>
  <sheetProtection/>
  <mergeCells count="83">
    <mergeCell ref="A6:C6"/>
    <mergeCell ref="A8:B8"/>
    <mergeCell ref="A71:C71"/>
    <mergeCell ref="A65:C65"/>
    <mergeCell ref="A54:C54"/>
    <mergeCell ref="A45:C45"/>
    <mergeCell ref="A39:B44"/>
    <mergeCell ref="A19:C19"/>
    <mergeCell ref="A69:B70"/>
    <mergeCell ref="A259:B260"/>
    <mergeCell ref="A238:B255"/>
    <mergeCell ref="A257:B257"/>
    <mergeCell ref="A317:B317"/>
    <mergeCell ref="A312:B312"/>
    <mergeCell ref="A296:B302"/>
    <mergeCell ref="A305:B311"/>
    <mergeCell ref="A316:B316"/>
    <mergeCell ref="A303:C303"/>
    <mergeCell ref="A287:B287"/>
    <mergeCell ref="A430:B430"/>
    <mergeCell ref="A355:B355"/>
    <mergeCell ref="A362:B369"/>
    <mergeCell ref="A372:B380"/>
    <mergeCell ref="A421:B428"/>
    <mergeCell ref="A382:B383"/>
    <mergeCell ref="A402:B411"/>
    <mergeCell ref="A359:B359"/>
    <mergeCell ref="A419:B419"/>
    <mergeCell ref="A417:B418"/>
    <mergeCell ref="A264:B278"/>
    <mergeCell ref="A262:B262"/>
    <mergeCell ref="A342:B342"/>
    <mergeCell ref="A385:B389"/>
    <mergeCell ref="A344:B353"/>
    <mergeCell ref="A329:B340"/>
    <mergeCell ref="A432:D432"/>
    <mergeCell ref="A431:D431"/>
    <mergeCell ref="A56:B59"/>
    <mergeCell ref="A67:B67"/>
    <mergeCell ref="A142:B143"/>
    <mergeCell ref="A78:B80"/>
    <mergeCell ref="A103:B104"/>
    <mergeCell ref="A280:B285"/>
    <mergeCell ref="A73:B76"/>
    <mergeCell ref="A151:B169"/>
    <mergeCell ref="A2:E2"/>
    <mergeCell ref="A10:B10"/>
    <mergeCell ref="A37:B37"/>
    <mergeCell ref="A118:B119"/>
    <mergeCell ref="A12:B18"/>
    <mergeCell ref="A106:B115"/>
    <mergeCell ref="A22:B24"/>
    <mergeCell ref="A27:B35"/>
    <mergeCell ref="A47:B53"/>
    <mergeCell ref="A82:B100"/>
    <mergeCell ref="A400:B400"/>
    <mergeCell ref="A398:B399"/>
    <mergeCell ref="A360:B360"/>
    <mergeCell ref="A357:B357"/>
    <mergeCell ref="A413:B413"/>
    <mergeCell ref="A289:B294"/>
    <mergeCell ref="A319:B327"/>
    <mergeCell ref="A314:B314"/>
    <mergeCell ref="A393:B396"/>
    <mergeCell ref="A391:B391"/>
    <mergeCell ref="A236:B236"/>
    <mergeCell ref="A221:B221"/>
    <mergeCell ref="A213:B220"/>
    <mergeCell ref="A173:B188"/>
    <mergeCell ref="A190:B192"/>
    <mergeCell ref="A225:B235"/>
    <mergeCell ref="A223:B223"/>
    <mergeCell ref="A199:B208"/>
    <mergeCell ref="A210:B211"/>
    <mergeCell ref="A194:B197"/>
    <mergeCell ref="A149:B149"/>
    <mergeCell ref="A144:B144"/>
    <mergeCell ref="A140:B140"/>
    <mergeCell ref="A122:B133"/>
    <mergeCell ref="A120:B120"/>
    <mergeCell ref="A116:B116"/>
    <mergeCell ref="A148:B148"/>
    <mergeCell ref="A135:B135"/>
  </mergeCells>
  <printOptions/>
  <pageMargins left="0.7480314960629921" right="0.7480314960629921" top="0.7480314960629921" bottom="0.984251968503937" header="0.3937007874015748" footer="0.5118110236220472"/>
  <pageSetup firstPageNumber="1" useFirstPageNumber="1" horizontalDpi="600" verticalDpi="600" orientation="portrait" paperSize="9" scale="71" r:id="rId1"/>
  <headerFooter alignWithMargins="0">
    <oddHeader>&amp;RZałącznik Nr 2</oddHeader>
    <oddFooter>&amp;CStrona &amp;P</oddFooter>
  </headerFooter>
  <rowBreaks count="9" manualBreakCount="9">
    <brk id="53" max="6" man="1"/>
    <brk id="104" max="6" man="1"/>
    <brk id="143" max="6" man="1"/>
    <brk id="188" max="6" man="1"/>
    <brk id="235" max="6" man="1"/>
    <brk id="278" max="6" man="1"/>
    <brk id="316" max="6" man="1"/>
    <brk id="353" max="6" man="1"/>
    <brk id="39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Nagła</cp:lastModifiedBy>
  <cp:lastPrinted>2023-03-23T09:00:19Z</cp:lastPrinted>
  <dcterms:created xsi:type="dcterms:W3CDTF">1997-02-26T13:46:56Z</dcterms:created>
  <dcterms:modified xsi:type="dcterms:W3CDTF">2023-05-04T09:47:23Z</dcterms:modified>
  <cp:category/>
  <cp:version/>
  <cp:contentType/>
  <cp:contentStatus/>
</cp:coreProperties>
</file>