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965" windowWidth="14280" windowHeight="8265" activeTab="0"/>
  </bookViews>
  <sheets>
    <sheet name="dochody" sheetId="1" r:id="rId1"/>
  </sheets>
  <definedNames>
    <definedName name="_xlnm.Print_Area" localSheetId="0">'dochody'!$A$1:$G$227</definedName>
  </definedNames>
  <calcPr fullCalcOnLoad="1"/>
</workbook>
</file>

<file path=xl/sharedStrings.xml><?xml version="1.0" encoding="utf-8"?>
<sst xmlns="http://schemas.openxmlformats.org/spreadsheetml/2006/main" count="367" uniqueCount="227">
  <si>
    <t>§</t>
  </si>
  <si>
    <t>Treść</t>
  </si>
  <si>
    <t>0750</t>
  </si>
  <si>
    <t>0830</t>
  </si>
  <si>
    <t>GOSPODARKA  MIESZKANIOWA</t>
  </si>
  <si>
    <t>Gospodarka  gruntami  i  nieruchomościami</t>
  </si>
  <si>
    <t>0920</t>
  </si>
  <si>
    <t>ADMINISTRACJA  PUBLICZNA</t>
  </si>
  <si>
    <t>Urzędy  wojewódzkie</t>
  </si>
  <si>
    <t>0690</t>
  </si>
  <si>
    <t>URZĘDY  NACZELNYCH  ORGANÓW  WŁADZY  PAŃSTWOWEJ,  KONTROLI  I  OCHRONY  PRAWA  ORAZ  SĄDOWNICTWA</t>
  </si>
  <si>
    <t>Urzędy  naczelnych  organów  władzy państwowej, kontroli  i  ochrony  prawa</t>
  </si>
  <si>
    <t>0350</t>
  </si>
  <si>
    <t>0910</t>
  </si>
  <si>
    <t>Odsetki od nieterminowych wpłat z tytułu podatków i opłat</t>
  </si>
  <si>
    <t>0310</t>
  </si>
  <si>
    <t>0320</t>
  </si>
  <si>
    <t>0330</t>
  </si>
  <si>
    <t>0340</t>
  </si>
  <si>
    <t>0360</t>
  </si>
  <si>
    <t>0500</t>
  </si>
  <si>
    <t>0410</t>
  </si>
  <si>
    <t>0480</t>
  </si>
  <si>
    <t>0010</t>
  </si>
  <si>
    <t>0020</t>
  </si>
  <si>
    <t>OŚWIATA  I  WYCHOWANIE</t>
  </si>
  <si>
    <t>Przedszkola</t>
  </si>
  <si>
    <t>POMOC  SPOŁECZNA</t>
  </si>
  <si>
    <t>GOSPODARKA  KOMUNALNA  I  OCHRONA  ŚRODOWISKA</t>
  </si>
  <si>
    <t>Gospodarka  ściekowa  i  ochrona  wód</t>
  </si>
  <si>
    <t>0960</t>
  </si>
  <si>
    <t>OGÓŁEM</t>
  </si>
  <si>
    <t>756</t>
  </si>
  <si>
    <t>010</t>
  </si>
  <si>
    <t>ROLNICTWO  I  ŁOWIECTWO</t>
  </si>
  <si>
    <t>DOCHODY OD OSÓB PRAWNYCH, OD OSÓB FIZYCZNYCH I INNYCH JEDNOSTEK NIEPOSIADAJĄCYCH   OSOBOWOŚCI   PRAWNEJ</t>
  </si>
  <si>
    <t>852</t>
  </si>
  <si>
    <t>0870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</si>
  <si>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</si>
  <si>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</si>
  <si>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</si>
  <si>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</si>
  <si>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</si>
  <si>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75616</t>
  </si>
  <si>
    <t>2030</t>
  </si>
  <si>
    <t>Zasiłki  i  pomoc  w  naturze  oraz  składki  na  ubezpieczenia emerytalne i rentowe</t>
  </si>
  <si>
    <t>01095</t>
  </si>
  <si>
    <t>Pozostała działalność</t>
  </si>
  <si>
    <t>0490</t>
  </si>
  <si>
    <t>Wpływy z opłat za wydawanie zezwoleń na sprzedaż alkoholu</t>
  </si>
  <si>
    <t>Rozdz.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</si>
  <si>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</si>
  <si>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</si>
  <si>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</si>
  <si>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</si>
  <si>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</si>
  <si>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</si>
  <si>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</si>
  <si>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</si>
  <si>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</si>
  <si>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>75101</t>
  </si>
  <si>
    <t>85154</t>
  </si>
  <si>
    <t>Ośrodki wsparcia</t>
  </si>
  <si>
    <t>90001</t>
  </si>
  <si>
    <t>Dochody z najmu i dzierżawy składników majatkowych Skarbu Państwa, jednostek samorządu terytorialnego lub innych jednostek zaliczonych do sektora finansów publicznych oraz innych umów o podobnym charakterze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</si>
  <si>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</si>
  <si>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</si>
  <si>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</si>
  <si>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</si>
  <si>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</si>
  <si>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</si>
  <si>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</si>
  <si>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</si>
  <si>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</si>
  <si>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</si>
  <si>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</si>
  <si>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</si>
  <si>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</si>
  <si>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</si>
  <si>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</si>
  <si>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</si>
  <si>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</si>
  <si>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</si>
  <si>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</si>
  <si>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</si>
  <si>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</si>
  <si>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</si>
  <si>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</si>
  <si>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</si>
  <si>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</si>
  <si>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</si>
  <si>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</si>
  <si>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</si>
  <si>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Wykonanie</t>
  </si>
  <si>
    <t>% wyk.</t>
  </si>
  <si>
    <t>Dotacje celowe z budżetu państwa na realizację zadań bieżących z zakresu administracji rządowej oraz innych zadań zleconych gminie ustawami</t>
  </si>
  <si>
    <t>EDUKACYJNA OPIEKA WYCHOWAWCZA</t>
  </si>
  <si>
    <t>Pomoc materialna dla uczniów</t>
  </si>
  <si>
    <t>Dotacje celowe otrzymane z budżetu państwa na realizację zadań bieżących z zakresu administracji rządowej oraz innych zadań zleconych gminie ustawami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</si>
  <si>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</si>
  <si>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</si>
  <si>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600</t>
  </si>
  <si>
    <t>60016</t>
  </si>
  <si>
    <t>80148</t>
  </si>
  <si>
    <t>Stołówki szkolne i przedszkolne</t>
  </si>
  <si>
    <t>Wpływy i wydatki związane z gromadzeniem środków z opłat i kar za korzystanie ze środowiska</t>
  </si>
  <si>
    <t>TRANSPORT I ŁĄCZNOŚĆ</t>
  </si>
  <si>
    <t>Drogi publiczne gminne</t>
  </si>
  <si>
    <t>80104</t>
  </si>
  <si>
    <t>DOCHODY BIEŻĄCE RAZEM</t>
  </si>
  <si>
    <t>GOSPODARKA MIESZKANIOWA</t>
  </si>
  <si>
    <t>Gospodarka gruntami i nieruchomościami</t>
  </si>
  <si>
    <t>DOCHODY MAJĄTKOWE RAZEM</t>
  </si>
  <si>
    <t>6207</t>
  </si>
  <si>
    <t>80101</t>
  </si>
  <si>
    <t>Szkoły podstawowe</t>
  </si>
  <si>
    <t>40003</t>
  </si>
  <si>
    <t xml:space="preserve"> Dostarczanie energii elektrycznej</t>
  </si>
  <si>
    <t>DZIAŁALNOŚĆ USŁUGOWA</t>
  </si>
  <si>
    <t>Gospodarka odpadami</t>
  </si>
  <si>
    <t>Wpływy z innych lokalnych opłat pobieranych przez jednostki samorządu terytorialnego na podstawie odrębnych ustaw</t>
  </si>
  <si>
    <t>Wpływy ze sprzedaży składników majątkowych</t>
  </si>
  <si>
    <t>0660</t>
  </si>
  <si>
    <t>Wpływy z opłat za korzystanie z wychowania przedszkolnego</t>
  </si>
  <si>
    <t>0670</t>
  </si>
  <si>
    <t>Wpływy z opłat za korzystanie z wyżywienia w jednostkach realizujących zadania w zakresie wychowania przedszkolnego</t>
  </si>
  <si>
    <t>Świadczenia wychowawcze</t>
  </si>
  <si>
    <t>71095</t>
  </si>
  <si>
    <t>Pomoc w zakresie dożywiania</t>
  </si>
  <si>
    <t>RODZINA</t>
  </si>
  <si>
    <t>2060</t>
  </si>
  <si>
    <t>Dotacje celowe otrzymane z budżetu państwa na zadania bieżące z zakresu administracji rządowej zlecone gminom, związane z realizacją świadczenia wychowawczego stanowiącego pomoc państwa w wychowaniu dzieci</t>
  </si>
  <si>
    <t>Świadczenia rodzinne,świadczenie z funduszu aliemntacyjnego oraz składki na ubezpieczenia emerytalne i rentowe z ubezpieczenia społecznego</t>
  </si>
  <si>
    <t>2910</t>
  </si>
  <si>
    <t>Wpływy z pozostałych odsetek</t>
  </si>
  <si>
    <t>Wpływy ze zwrotów dotacji  oraz płatności wykorzystanych niezgodnie z przeznaczeniem lub wykorzystanych z naruszeniem procedur , o których mowa w art.. 184 ustawy, pobranych nienależnie lub w nadmiernej wysokości</t>
  </si>
  <si>
    <t>Karta Dużej Rodziny</t>
  </si>
  <si>
    <t>Wspieranie rodziny</t>
  </si>
  <si>
    <t>Dotacje celowe w ramach programów finansowanych z udziałem środków europejskich oraz środków, o których mowa w art.. 5 ust. 1 pkt 3 oraz ust. 3 pkt 5 i 6 ustawy, lub płatności w ramach budżetu środków europejskich</t>
  </si>
  <si>
    <t>0550</t>
  </si>
  <si>
    <t>Wpływy z opłat z tytułu użytkowania wieczystego nieruchomości</t>
  </si>
  <si>
    <t>0640</t>
  </si>
  <si>
    <t>Wpływy z tytułu kosztów egzekucyjnych, opłaty komorniczej i kosztów upomnień</t>
  </si>
  <si>
    <t>0460</t>
  </si>
  <si>
    <t>Wpływy z opłaty eksploatacyjnej</t>
  </si>
  <si>
    <t>Wpływy z otrzymanych spadków, zapisów i darowizn w postaci pieniężnej</t>
  </si>
  <si>
    <t>80153</t>
  </si>
  <si>
    <t>Zapewnienie uczniom prawa do bezpłatnego dostępu do podręczników, materiałów edukacynych lub materiałów ćwiczeniowych</t>
  </si>
  <si>
    <t>2460</t>
  </si>
  <si>
    <t>Środki otrzymane od pozostałych jednostek zaliczanych do sektora finansów publicznych na realizację zadań bieżących jednostek zaliczanych do sektora finansów publicznych</t>
  </si>
  <si>
    <t>Składki na ubezpieczenie zdrowotne opłacane za osoby pobierające niektóre świadczenia rodzinne zgodnie z przepisami ustawy o świadczeniach rodzinnych oraz za osoby pobierające zasiłki dla opiekunów, zgodnie z przepisami ustawy z dnia 4 kwietnia 2014 toku o ustaleniu i wypłacie zasiłków dla opiekunów</t>
  </si>
  <si>
    <t>75023</t>
  </si>
  <si>
    <t>Urzędy gmin</t>
  </si>
  <si>
    <t>KULTURA I OCHRONA DZIEDZICTWA NARODOWEGO</t>
  </si>
  <si>
    <t>Domy i ośrodki kultury, świetlice i kluby</t>
  </si>
  <si>
    <t>Środki otrzymane z państwowych funduszy celowych na finansowanie lub dofinansowanie kosztów realizacji inwestycji i zakupów inwestycyjnych jednostek sektora finansów publicznych</t>
  </si>
  <si>
    <t>GOSPODARKA KOMUNALNA I OCHRONA ŚRODOWISKA</t>
  </si>
  <si>
    <t>Gospodarka ściekowa i ochrona wód</t>
  </si>
  <si>
    <t>Dotacja celowa otrzymana z tytułu pomocy finansowej udzielanej między jednostkami samorządu terytorialnego na dofinansowanie własnych zadań inwestycyjnych i zakupów inwestycyjnych</t>
  </si>
  <si>
    <t>2690</t>
  </si>
  <si>
    <t>Środki z Funduszu Pracy otrzymane na realizację zadań wynikajacych z odrębnych ustaw</t>
  </si>
  <si>
    <t>ROLNICTWO I ŁOWIECTWO</t>
  </si>
  <si>
    <t>Działalność Rządowego Funduszu Rozwoju Dróg</t>
  </si>
  <si>
    <t>0770</t>
  </si>
  <si>
    <t>Wpływy z tytułu odpłatnego nabycia prawa własności oraz prawa użytkowania wieczystego nieruchomości</t>
  </si>
  <si>
    <t>Wpływy z podatku od czynności cywilnoprawnych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</si>
  <si>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</si>
  <si>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</si>
  <si>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</si>
  <si>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</si>
  <si>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odsetek od nieterminowych wpłat z tytułu podatków i opłat</t>
  </si>
  <si>
    <t>Wpływy z podatku od spadków i darowizn</t>
  </si>
  <si>
    <t>Wpływy z opłaty od posiadania psów</t>
  </si>
  <si>
    <t>0270</t>
  </si>
  <si>
    <t>Wpływy z części opłaty za zezwolenie na sprzedaż napojów alkoholowych w obrocie hurtowym</t>
  </si>
  <si>
    <t>Wpływy z podatku dochodowego od osób prawnych</t>
  </si>
  <si>
    <t>Środki na dofinansowanie własnych inwestycji gmin, powiatów, samorządów województw pozyskane z innch źródeł</t>
  </si>
  <si>
    <t>Dotacja celowa otrzymana z budżetu państwa na realizację inwestycji i zakupów inwestycyjnych własnych gmin</t>
  </si>
  <si>
    <t>Wpływy do rozliczenia</t>
  </si>
  <si>
    <t>Dofinansowane ze środków Rządowego Funduszu Inwestycji Lokalnych</t>
  </si>
  <si>
    <t>2180</t>
  </si>
  <si>
    <t>2700</t>
  </si>
  <si>
    <t>80195</t>
  </si>
  <si>
    <t>2020</t>
  </si>
  <si>
    <t>Dotacja celowa otrzymana z budżetu państwa na zadania bieżące realizowane przez gminę na podstawie porozumień z organami administracji rządowej</t>
  </si>
  <si>
    <t>2710</t>
  </si>
  <si>
    <t>0570</t>
  </si>
  <si>
    <t>Ochrona powietrza atmosferycznego i klimatu</t>
  </si>
  <si>
    <t>Wpływy z róznych opłat</t>
  </si>
  <si>
    <t>WYKONANIE DOCHODÓW BUDŻETU GMINY ZA   2022 ROK</t>
  </si>
  <si>
    <t>70007</t>
  </si>
  <si>
    <t>Gospodarowanie mieszkaniowym zasobem gminy</t>
  </si>
  <si>
    <t>2057</t>
  </si>
  <si>
    <t>754</t>
  </si>
  <si>
    <t>75495</t>
  </si>
  <si>
    <t>0430</t>
  </si>
  <si>
    <t>Wpływy z opłaty targowej</t>
  </si>
  <si>
    <t>2320</t>
  </si>
  <si>
    <t>2100</t>
  </si>
  <si>
    <t>80113</t>
  </si>
  <si>
    <t>Woływy z różnych dochodów</t>
  </si>
  <si>
    <t>Środki z Funduszu Przeciwdziałania COVID-19 na finansowanie lub dofinansowanie realizacji zadań związanych z przeciwdziałaniem COVID-19.</t>
  </si>
  <si>
    <t>POZOSTAŁE ZADANIA W ZAKRESIE POLITYKI SPOŁECZNEJ</t>
  </si>
  <si>
    <t>Środki z Funduszu Pomocy na finansowanie lub dofinansowanie zadań bieżących w zakresie pomocy obywatelom Ukrainy</t>
  </si>
  <si>
    <t>Środki otrzymane od pozostałych jednostek zaliczanych do sektora finansów publicznych.</t>
  </si>
  <si>
    <t>Środki na dofinansowanie własnych zadań bieżących gmin, pozyskane z innych źródeł</t>
  </si>
  <si>
    <t>Plan na 2022 rok</t>
  </si>
  <si>
    <t>Dotacja celowa otrzymana z tytułu pomocy finansowej udzielanej między jednostkami samorządu terytorialnego na dofinansowanie własnych zadań bieżących</t>
  </si>
  <si>
    <t>Wpływy z tytułu grzywien, mandatów i innych kar pieniężnych od osób fizycznych</t>
  </si>
  <si>
    <t>Dotacja celowa w ramach programów finansowanych z udziałem środków europejskich oraz środków, o których mowa w art.. 5 ust. 3 pkt 5 lit. A i b ustawy, lub płatności w ramach budżetów środków europejskich, realizowanych przez jednostki samorządu terytorialnego</t>
  </si>
  <si>
    <t>BEZPIECZEŃSTWO PUBLICZNE I OCHRONA PRZECIWPOŻAROWA</t>
  </si>
  <si>
    <t>Pozostała  działalność</t>
  </si>
  <si>
    <t>Dowożenie uczniów do szkół</t>
  </si>
  <si>
    <t>WYTWARZANIE I ZAOPATRYWAMIE W ENERGIĘ ELEKTRYCZNĄ, GAZ I WODĘ</t>
  </si>
  <si>
    <t>Dotacja celowa otrzymana z samorządu województwa na inwestycje i zakupy inwestycyjne realizowane na podstawie porozumień między jednostkami samorządu terytorialnego</t>
  </si>
  <si>
    <t>ADMINISTRACJA PUBLICZNA</t>
  </si>
  <si>
    <t>6257</t>
  </si>
  <si>
    <t>Środki z Funduszu Przeciwdziałania COVID-19 na finansowanie lub dofinansowanie kosztów realizacji inwestycji i zakupów inwestycyjncy związanych z przeciwdziałaniem COVID-19.</t>
  </si>
  <si>
    <t>6300</t>
  </si>
  <si>
    <t>KULTURA FIZYCZNA</t>
  </si>
  <si>
    <t>Obiekty sportowe</t>
  </si>
  <si>
    <t>Dotacja celowa otrzymana z powiatu na zadania bieżące realizowane na podstawie porozumień między jednostkami samorządu terytorialnego</t>
  </si>
  <si>
    <t>Rozliczenia między jednostkami samorządu terytorialnego</t>
  </si>
  <si>
    <t>40095</t>
  </si>
  <si>
    <t>0840</t>
  </si>
  <si>
    <t>Wpływy ze sprzedaży wyrobów</t>
  </si>
  <si>
    <t xml:space="preserve">Środki z Funduszu Przeciwdziałania COVID-19 na finansowanie lub dofinansowanie realizacji zadań związanych z przeciwdziałaniem COVID-19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</si>
</sst>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"/>
    <numFmt numFmtId="172" formatCode="0.0"/>
    <numFmt numFmtId="173" formatCode="#,##0.000"/>
  </numFmts>
  <fonts count="5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6" fillId="35" borderId="10" xfId="0" applyNumberFormat="1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justify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9" fillId="37" borderId="11" xfId="0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justify" vertical="top" wrapText="1"/>
    </xf>
    <xf numFmtId="4" fontId="1" fillId="36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" fontId="13" fillId="37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13" fillId="35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9" fillId="36" borderId="14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4" fontId="9" fillId="37" borderId="15" xfId="0" applyNumberFormat="1" applyFont="1" applyFill="1" applyBorder="1" applyAlignment="1">
      <alignment horizontal="right" vertical="center" wrapText="1"/>
    </xf>
    <xf numFmtId="4" fontId="9" fillId="37" borderId="10" xfId="0" applyNumberFormat="1" applyFont="1" applyFill="1" applyBorder="1" applyAlignment="1">
      <alignment horizontal="right" vertical="center"/>
    </xf>
    <xf numFmtId="4" fontId="1" fillId="36" borderId="14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1" fillId="38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2" fillId="34" borderId="14" xfId="0" applyNumberFormat="1" applyFont="1" applyFill="1" applyBorder="1" applyAlignment="1">
      <alignment horizontal="right" vertical="center" wrapText="1"/>
    </xf>
    <xf numFmtId="49" fontId="13" fillId="39" borderId="10" xfId="0" applyNumberFormat="1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4" xfId="0" applyNumberFormat="1" applyFont="1" applyFill="1" applyBorder="1" applyAlignment="1">
      <alignment horizontal="right" vertical="center" wrapText="1"/>
    </xf>
    <xf numFmtId="4" fontId="1" fillId="40" borderId="14" xfId="0" applyNumberFormat="1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center" wrapText="1"/>
    </xf>
    <xf numFmtId="171" fontId="13" fillId="35" borderId="16" xfId="0" applyNumberFormat="1" applyFont="1" applyFill="1" applyBorder="1" applyAlignment="1">
      <alignment vertical="center"/>
    </xf>
    <xf numFmtId="171" fontId="6" fillId="34" borderId="16" xfId="0" applyNumberFormat="1" applyFont="1" applyFill="1" applyBorder="1" applyAlignment="1">
      <alignment vertical="center"/>
    </xf>
    <xf numFmtId="171" fontId="1" fillId="37" borderId="16" xfId="0" applyNumberFormat="1" applyFont="1" applyFill="1" applyBorder="1" applyAlignment="1">
      <alignment vertical="center"/>
    </xf>
    <xf numFmtId="0" fontId="14" fillId="0" borderId="17" xfId="0" applyFont="1" applyBorder="1" applyAlignment="1">
      <alignment/>
    </xf>
    <xf numFmtId="171" fontId="14" fillId="35" borderId="16" xfId="0" applyNumberFormat="1" applyFont="1" applyFill="1" applyBorder="1" applyAlignment="1">
      <alignment vertical="center"/>
    </xf>
    <xf numFmtId="49" fontId="6" fillId="35" borderId="18" xfId="0" applyNumberFormat="1" applyFont="1" applyFill="1" applyBorder="1" applyAlignment="1">
      <alignment horizontal="justify" vertical="top" wrapText="1"/>
    </xf>
    <xf numFmtId="49" fontId="13" fillId="39" borderId="18" xfId="0" applyNumberFormat="1" applyFont="1" applyFill="1" applyBorder="1" applyAlignment="1">
      <alignment horizontal="justify" vertical="top" wrapText="1"/>
    </xf>
    <xf numFmtId="171" fontId="13" fillId="39" borderId="16" xfId="0" applyNumberFormat="1" applyFont="1" applyFill="1" applyBorder="1" applyAlignment="1">
      <alignment vertical="center"/>
    </xf>
    <xf numFmtId="171" fontId="1" fillId="36" borderId="16" xfId="0" applyNumberFormat="1" applyFont="1" applyFill="1" applyBorder="1" applyAlignment="1">
      <alignment vertical="center"/>
    </xf>
    <xf numFmtId="171" fontId="12" fillId="33" borderId="16" xfId="0" applyNumberFormat="1" applyFont="1" applyFill="1" applyBorder="1" applyAlignment="1">
      <alignment vertical="center"/>
    </xf>
    <xf numFmtId="171" fontId="13" fillId="33" borderId="16" xfId="0" applyNumberFormat="1" applyFont="1" applyFill="1" applyBorder="1" applyAlignment="1">
      <alignment vertical="center"/>
    </xf>
    <xf numFmtId="171" fontId="1" fillId="40" borderId="16" xfId="0" applyNumberFormat="1" applyFont="1" applyFill="1" applyBorder="1" applyAlignment="1">
      <alignment vertical="center"/>
    </xf>
    <xf numFmtId="49" fontId="1" fillId="35" borderId="18" xfId="0" applyNumberFormat="1" applyFont="1" applyFill="1" applyBorder="1" applyAlignment="1">
      <alignment horizontal="center" vertical="top" wrapText="1"/>
    </xf>
    <xf numFmtId="171" fontId="2" fillId="0" borderId="16" xfId="0" applyNumberFormat="1" applyFont="1" applyFill="1" applyBorder="1" applyAlignment="1">
      <alignment vertical="center"/>
    </xf>
    <xf numFmtId="171" fontId="12" fillId="39" borderId="16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justify" vertical="top" wrapText="1"/>
    </xf>
    <xf numFmtId="0" fontId="13" fillId="39" borderId="18" xfId="0" applyFont="1" applyFill="1" applyBorder="1" applyAlignment="1">
      <alignment horizontal="justify" vertical="top" wrapText="1"/>
    </xf>
    <xf numFmtId="0" fontId="13" fillId="33" borderId="18" xfId="0" applyFont="1" applyFill="1" applyBorder="1" applyAlignment="1">
      <alignment horizontal="justify" vertical="top" wrapText="1"/>
    </xf>
    <xf numFmtId="0" fontId="12" fillId="35" borderId="18" xfId="0" applyFont="1" applyFill="1" applyBorder="1" applyAlignment="1">
      <alignment horizontal="justify" vertical="top" wrapText="1"/>
    </xf>
    <xf numFmtId="0" fontId="6" fillId="35" borderId="19" xfId="0" applyFont="1" applyFill="1" applyBorder="1" applyAlignment="1">
      <alignment horizontal="justify" vertical="top" wrapText="1"/>
    </xf>
    <xf numFmtId="171" fontId="12" fillId="37" borderId="16" xfId="0" applyNumberFormat="1" applyFont="1" applyFill="1" applyBorder="1" applyAlignment="1">
      <alignment vertical="center"/>
    </xf>
    <xf numFmtId="171" fontId="2" fillId="34" borderId="16" xfId="0" applyNumberFormat="1" applyFont="1" applyFill="1" applyBorder="1" applyAlignment="1">
      <alignment vertical="center"/>
    </xf>
    <xf numFmtId="171" fontId="13" fillId="37" borderId="16" xfId="0" applyNumberFormat="1" applyFont="1" applyFill="1" applyBorder="1" applyAlignment="1">
      <alignment vertical="center"/>
    </xf>
    <xf numFmtId="171" fontId="1" fillId="38" borderId="16" xfId="0" applyNumberFormat="1" applyFont="1" applyFill="1" applyBorder="1" applyAlignment="1">
      <alignment vertical="center"/>
    </xf>
    <xf numFmtId="171" fontId="9" fillId="36" borderId="16" xfId="0" applyNumberFormat="1" applyFont="1" applyFill="1" applyBorder="1" applyAlignment="1">
      <alignment vertical="center"/>
    </xf>
    <xf numFmtId="171" fontId="6" fillId="34" borderId="20" xfId="0" applyNumberFormat="1" applyFont="1" applyFill="1" applyBorder="1" applyAlignment="1">
      <alignment vertical="center"/>
    </xf>
    <xf numFmtId="171" fontId="12" fillId="39" borderId="20" xfId="0" applyNumberFormat="1" applyFont="1" applyFill="1" applyBorder="1" applyAlignment="1">
      <alignment vertical="center"/>
    </xf>
    <xf numFmtId="0" fontId="12" fillId="39" borderId="11" xfId="0" applyFont="1" applyFill="1" applyBorder="1" applyAlignment="1">
      <alignment horizontal="justify" vertical="top" wrapText="1"/>
    </xf>
    <xf numFmtId="4" fontId="12" fillId="39" borderId="15" xfId="0" applyNumberFormat="1" applyFont="1" applyFill="1" applyBorder="1" applyAlignment="1">
      <alignment horizontal="right" vertical="center" wrapText="1"/>
    </xf>
    <xf numFmtId="0" fontId="12" fillId="39" borderId="10" xfId="0" applyFont="1" applyFill="1" applyBorder="1" applyAlignment="1">
      <alignment horizontal="center" vertical="top" wrapText="1"/>
    </xf>
    <xf numFmtId="171" fontId="1" fillId="37" borderId="16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justify" vertical="top" wrapText="1"/>
    </xf>
    <xf numFmtId="4" fontId="9" fillId="40" borderId="15" xfId="0" applyNumberFormat="1" applyFont="1" applyFill="1" applyBorder="1" applyAlignment="1">
      <alignment horizontal="right" vertical="center" wrapText="1"/>
    </xf>
    <xf numFmtId="49" fontId="12" fillId="39" borderId="12" xfId="0" applyNumberFormat="1" applyFont="1" applyFill="1" applyBorder="1" applyAlignment="1">
      <alignment horizontal="center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center" wrapText="1"/>
    </xf>
    <xf numFmtId="0" fontId="12" fillId="39" borderId="18" xfId="0" applyFont="1" applyFill="1" applyBorder="1" applyAlignment="1">
      <alignment vertical="top" wrapText="1"/>
    </xf>
    <xf numFmtId="0" fontId="6" fillId="39" borderId="18" xfId="0" applyFont="1" applyFill="1" applyBorder="1" applyAlignment="1">
      <alignment vertical="top" wrapText="1"/>
    </xf>
    <xf numFmtId="0" fontId="6" fillId="39" borderId="18" xfId="0" applyFont="1" applyFill="1" applyBorder="1" applyAlignment="1">
      <alignment horizontal="center" vertical="top" wrapText="1"/>
    </xf>
    <xf numFmtId="4" fontId="9" fillId="41" borderId="14" xfId="0" applyNumberFormat="1" applyFont="1" applyFill="1" applyBorder="1" applyAlignment="1">
      <alignment horizontal="right" vertical="center" wrapText="1"/>
    </xf>
    <xf numFmtId="4" fontId="13" fillId="39" borderId="10" xfId="0" applyNumberFormat="1" applyFont="1" applyFill="1" applyBorder="1" applyAlignment="1">
      <alignment horizontal="right" vertical="center" wrapText="1"/>
    </xf>
    <xf numFmtId="4" fontId="1" fillId="40" borderId="10" xfId="0" applyNumberFormat="1" applyFont="1" applyFill="1" applyBorder="1" applyAlignment="1">
      <alignment horizontal="right" vertical="center" wrapText="1"/>
    </xf>
    <xf numFmtId="0" fontId="13" fillId="39" borderId="12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left" vertical="top" wrapText="1"/>
    </xf>
    <xf numFmtId="0" fontId="13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justify" vertical="top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vertical="center"/>
    </xf>
    <xf numFmtId="171" fontId="6" fillId="34" borderId="23" xfId="0" applyNumberFormat="1" applyFont="1" applyFill="1" applyBorder="1" applyAlignment="1">
      <alignment vertical="center"/>
    </xf>
    <xf numFmtId="171" fontId="9" fillId="41" borderId="20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justify" vertical="top" wrapText="1"/>
    </xf>
    <xf numFmtId="4" fontId="13" fillId="35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 wrapText="1"/>
    </xf>
    <xf numFmtId="171" fontId="6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top" wrapText="1"/>
    </xf>
    <xf numFmtId="4" fontId="9" fillId="42" borderId="28" xfId="0" applyNumberFormat="1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horizontal="center" vertical="center" wrapText="1"/>
    </xf>
    <xf numFmtId="49" fontId="13" fillId="39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49" fontId="6" fillId="33" borderId="18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justify" vertical="center" wrapText="1"/>
    </xf>
    <xf numFmtId="0" fontId="1" fillId="40" borderId="10" xfId="0" applyFont="1" applyFill="1" applyBorder="1" applyAlignment="1">
      <alignment horizontal="justify" vertical="center" wrapText="1"/>
    </xf>
    <xf numFmtId="171" fontId="9" fillId="39" borderId="16" xfId="0" applyNumberFormat="1" applyFont="1" applyFill="1" applyBorder="1" applyAlignment="1">
      <alignment vertical="center"/>
    </xf>
    <xf numFmtId="4" fontId="12" fillId="39" borderId="14" xfId="0" applyNumberFormat="1" applyFont="1" applyFill="1" applyBorder="1" applyAlignment="1">
      <alignment horizontal="right" vertical="center" wrapText="1"/>
    </xf>
    <xf numFmtId="4" fontId="12" fillId="39" borderId="10" xfId="0" applyNumberFormat="1" applyFont="1" applyFill="1" applyBorder="1" applyAlignment="1">
      <alignment vertical="center"/>
    </xf>
    <xf numFmtId="49" fontId="13" fillId="33" borderId="18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9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4" fontId="12" fillId="33" borderId="15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justify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4" fontId="12" fillId="33" borderId="14" xfId="0" applyNumberFormat="1" applyFont="1" applyFill="1" applyBorder="1" applyAlignment="1">
      <alignment horizontal="right" vertical="center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justify" vertical="center" wrapText="1"/>
    </xf>
    <xf numFmtId="0" fontId="6" fillId="35" borderId="18" xfId="0" applyFont="1" applyFill="1" applyBorder="1" applyAlignment="1">
      <alignment horizontal="justify" vertical="center" wrapText="1"/>
    </xf>
    <xf numFmtId="0" fontId="12" fillId="35" borderId="10" xfId="0" applyFont="1" applyFill="1" applyBorder="1" applyAlignment="1">
      <alignment horizontal="justify" vertical="center" wrapText="1"/>
    </xf>
    <xf numFmtId="0" fontId="12" fillId="35" borderId="18" xfId="0" applyFont="1" applyFill="1" applyBorder="1" applyAlignment="1">
      <alignment horizontal="justify" vertical="center" wrapText="1"/>
    </xf>
    <xf numFmtId="4" fontId="9" fillId="35" borderId="14" xfId="0" applyNumberFormat="1" applyFont="1" applyFill="1" applyBorder="1" applyAlignment="1">
      <alignment horizontal="right" vertical="center" wrapText="1"/>
    </xf>
    <xf numFmtId="4" fontId="9" fillId="35" borderId="10" xfId="0" applyNumberFormat="1" applyFont="1" applyFill="1" applyBorder="1" applyAlignment="1">
      <alignment vertical="center"/>
    </xf>
    <xf numFmtId="49" fontId="1" fillId="35" borderId="18" xfId="0" applyNumberFormat="1" applyFont="1" applyFill="1" applyBorder="1" applyAlignment="1">
      <alignment horizontal="center" vertical="center" wrapText="1"/>
    </xf>
    <xf numFmtId="49" fontId="12" fillId="35" borderId="18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0" fontId="12" fillId="39" borderId="10" xfId="0" applyFont="1" applyFill="1" applyBorder="1" applyAlignment="1">
      <alignment horizontal="justify" vertical="center" wrapText="1"/>
    </xf>
    <xf numFmtId="0" fontId="12" fillId="39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top" wrapText="1"/>
    </xf>
    <xf numFmtId="0" fontId="9" fillId="43" borderId="10" xfId="0" applyFont="1" applyFill="1" applyBorder="1" applyAlignment="1">
      <alignment horizontal="justify" vertical="top" wrapText="1"/>
    </xf>
    <xf numFmtId="4" fontId="9" fillId="43" borderId="14" xfId="0" applyNumberFormat="1" applyFont="1" applyFill="1" applyBorder="1" applyAlignment="1">
      <alignment horizontal="right" vertical="center" wrapText="1"/>
    </xf>
    <xf numFmtId="171" fontId="9" fillId="43" borderId="16" xfId="0" applyNumberFormat="1" applyFont="1" applyFill="1" applyBorder="1" applyAlignment="1">
      <alignment vertical="center"/>
    </xf>
    <xf numFmtId="0" fontId="16" fillId="39" borderId="10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justify" vertical="top" wrapText="1"/>
    </xf>
    <xf numFmtId="171" fontId="9" fillId="40" borderId="20" xfId="0" applyNumberFormat="1" applyFont="1" applyFill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49" fontId="12" fillId="39" borderId="12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12" fillId="39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3" fillId="39" borderId="35" xfId="0" applyFont="1" applyFill="1" applyBorder="1" applyAlignment="1">
      <alignment horizontal="center" vertical="top" wrapText="1"/>
    </xf>
    <xf numFmtId="0" fontId="1" fillId="40" borderId="12" xfId="0" applyFont="1" applyFill="1" applyBorder="1" applyAlignment="1">
      <alignment vertical="top" wrapText="1"/>
    </xf>
    <xf numFmtId="0" fontId="13" fillId="39" borderId="12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vertical="center"/>
    </xf>
    <xf numFmtId="0" fontId="1" fillId="40" borderId="15" xfId="0" applyFont="1" applyFill="1" applyBorder="1" applyAlignment="1">
      <alignment horizontal="center" vertical="center" wrapText="1"/>
    </xf>
    <xf numFmtId="49" fontId="9" fillId="40" borderId="13" xfId="0" applyNumberFormat="1" applyFont="1" applyFill="1" applyBorder="1" applyAlignment="1">
      <alignment horizontal="center" vertical="center" wrapText="1"/>
    </xf>
    <xf numFmtId="0" fontId="9" fillId="40" borderId="27" xfId="0" applyFont="1" applyFill="1" applyBorder="1" applyAlignment="1">
      <alignment horizontal="justify" vertical="top" wrapText="1"/>
    </xf>
    <xf numFmtId="4" fontId="9" fillId="40" borderId="27" xfId="0" applyNumberFormat="1" applyFont="1" applyFill="1" applyBorder="1" applyAlignment="1">
      <alignment horizontal="right" vertical="center" wrapText="1"/>
    </xf>
    <xf numFmtId="0" fontId="12" fillId="39" borderId="27" xfId="0" applyFont="1" applyFill="1" applyBorder="1" applyAlignment="1">
      <alignment horizontal="justify" vertical="top" wrapText="1"/>
    </xf>
    <xf numFmtId="4" fontId="12" fillId="39" borderId="27" xfId="0" applyNumberFormat="1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vertical="center" wrapText="1"/>
    </xf>
    <xf numFmtId="0" fontId="13" fillId="39" borderId="27" xfId="0" applyFont="1" applyFill="1" applyBorder="1" applyAlignment="1">
      <alignment horizontal="justify" vertical="top" wrapText="1"/>
    </xf>
    <xf numFmtId="4" fontId="13" fillId="39" borderId="27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16" fillId="39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171" fontId="9" fillId="43" borderId="23" xfId="0" applyNumberFormat="1" applyFont="1" applyFill="1" applyBorder="1" applyAlignment="1">
      <alignment vertical="center"/>
    </xf>
    <xf numFmtId="171" fontId="12" fillId="39" borderId="23" xfId="0" applyNumberFormat="1" applyFont="1" applyFill="1" applyBorder="1" applyAlignment="1">
      <alignment vertical="center"/>
    </xf>
    <xf numFmtId="4" fontId="13" fillId="40" borderId="10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justify" vertical="top" wrapText="1"/>
    </xf>
    <xf numFmtId="4" fontId="6" fillId="0" borderId="27" xfId="0" applyNumberFormat="1" applyFont="1" applyFill="1" applyBorder="1" applyAlignment="1">
      <alignment horizontal="right" vertical="center" wrapText="1"/>
    </xf>
    <xf numFmtId="171" fontId="6" fillId="0" borderId="23" xfId="0" applyNumberFormat="1" applyFont="1" applyFill="1" applyBorder="1" applyAlignment="1">
      <alignment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top" wrapText="1"/>
    </xf>
    <xf numFmtId="49" fontId="6" fillId="34" borderId="34" xfId="0" applyNumberFormat="1" applyFont="1" applyFill="1" applyBorder="1" applyAlignment="1">
      <alignment horizontal="center" vertical="top" wrapText="1"/>
    </xf>
    <xf numFmtId="49" fontId="12" fillId="39" borderId="35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justify" vertical="center" wrapText="1"/>
    </xf>
    <xf numFmtId="49" fontId="1" fillId="40" borderId="33" xfId="0" applyNumberFormat="1" applyFont="1" applyFill="1" applyBorder="1" applyAlignment="1">
      <alignment horizontal="center" vertical="center" wrapText="1"/>
    </xf>
    <xf numFmtId="49" fontId="1" fillId="40" borderId="35" xfId="0" applyNumberFormat="1" applyFont="1" applyFill="1" applyBorder="1" applyAlignment="1">
      <alignment horizontal="center" vertical="center" wrapText="1"/>
    </xf>
    <xf numFmtId="49" fontId="1" fillId="40" borderId="12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justify" vertical="top" wrapText="1"/>
    </xf>
    <xf numFmtId="49" fontId="12" fillId="39" borderId="33" xfId="0" applyNumberFormat="1" applyFont="1" applyFill="1" applyBorder="1" applyAlignment="1">
      <alignment vertical="center" wrapText="1"/>
    </xf>
    <xf numFmtId="49" fontId="12" fillId="39" borderId="12" xfId="0" applyNumberFormat="1" applyFont="1" applyFill="1" applyBorder="1" applyAlignment="1">
      <alignment vertical="center" wrapText="1"/>
    </xf>
    <xf numFmtId="171" fontId="12" fillId="40" borderId="16" xfId="0" applyNumberFormat="1" applyFont="1" applyFill="1" applyBorder="1" applyAlignment="1">
      <alignment vertical="center"/>
    </xf>
    <xf numFmtId="0" fontId="16" fillId="39" borderId="33" xfId="0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4" fontId="9" fillId="40" borderId="10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171" fontId="12" fillId="44" borderId="20" xfId="0" applyNumberFormat="1" applyFont="1" applyFill="1" applyBorder="1" applyAlignment="1">
      <alignment vertical="center"/>
    </xf>
    <xf numFmtId="0" fontId="9" fillId="40" borderId="11" xfId="0" applyFont="1" applyFill="1" applyBorder="1" applyAlignment="1">
      <alignment horizontal="justify" vertical="center" wrapText="1"/>
    </xf>
    <xf numFmtId="0" fontId="12" fillId="39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top" wrapText="1"/>
    </xf>
    <xf numFmtId="4" fontId="1" fillId="43" borderId="14" xfId="0" applyNumberFormat="1" applyFont="1" applyFill="1" applyBorder="1" applyAlignment="1">
      <alignment horizontal="right" vertical="center" wrapText="1"/>
    </xf>
    <xf numFmtId="171" fontId="1" fillId="43" borderId="16" xfId="0" applyNumberFormat="1" applyFont="1" applyFill="1" applyBorder="1" applyAlignment="1">
      <alignment vertical="center"/>
    </xf>
    <xf numFmtId="0" fontId="1" fillId="43" borderId="35" xfId="0" applyFont="1" applyFill="1" applyBorder="1" applyAlignment="1">
      <alignment horizontal="center" vertical="center" wrapText="1"/>
    </xf>
    <xf numFmtId="0" fontId="1" fillId="43" borderId="12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top" wrapText="1"/>
    </xf>
    <xf numFmtId="171" fontId="13" fillId="39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 wrapText="1"/>
    </xf>
    <xf numFmtId="49" fontId="9" fillId="43" borderId="13" xfId="0" applyNumberFormat="1" applyFont="1" applyFill="1" applyBorder="1" applyAlignment="1">
      <alignment horizontal="center" vertical="center" wrapText="1"/>
    </xf>
    <xf numFmtId="0" fontId="9" fillId="43" borderId="27" xfId="0" applyFont="1" applyFill="1" applyBorder="1" applyAlignment="1">
      <alignment horizontal="justify" vertical="top" wrapText="1"/>
    </xf>
    <xf numFmtId="4" fontId="9" fillId="43" borderId="27" xfId="0" applyNumberFormat="1" applyFont="1" applyFill="1" applyBorder="1" applyAlignment="1">
      <alignment horizontal="right" vertical="center" wrapText="1"/>
    </xf>
    <xf numFmtId="171" fontId="9" fillId="43" borderId="27" xfId="0" applyNumberFormat="1" applyFont="1" applyFill="1" applyBorder="1" applyAlignment="1">
      <alignment horizontal="right" vertical="center" wrapText="1"/>
    </xf>
    <xf numFmtId="171" fontId="12" fillId="39" borderId="2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vertical="center"/>
    </xf>
    <xf numFmtId="49" fontId="9" fillId="43" borderId="35" xfId="0" applyNumberFormat="1" applyFont="1" applyFill="1" applyBorder="1" applyAlignment="1">
      <alignment horizontal="center" vertical="center" wrapText="1"/>
    </xf>
    <xf numFmtId="4" fontId="9" fillId="43" borderId="28" xfId="0" applyNumberFormat="1" applyFont="1" applyFill="1" applyBorder="1" applyAlignment="1">
      <alignment horizontal="right" vertical="center" wrapText="1"/>
    </xf>
    <xf numFmtId="4" fontId="12" fillId="39" borderId="28" xfId="0" applyNumberFormat="1" applyFont="1" applyFill="1" applyBorder="1" applyAlignment="1">
      <alignment horizontal="right" vertical="center" wrapText="1"/>
    </xf>
    <xf numFmtId="0" fontId="1" fillId="43" borderId="14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9" fillId="43" borderId="10" xfId="0" applyFont="1" applyFill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center" vertical="center" wrapText="1"/>
    </xf>
    <xf numFmtId="171" fontId="12" fillId="39" borderId="14" xfId="0" applyNumberFormat="1" applyFont="1" applyFill="1" applyBorder="1" applyAlignment="1">
      <alignment horizontal="right" vertical="center" wrapText="1"/>
    </xf>
    <xf numFmtId="49" fontId="1" fillId="37" borderId="33" xfId="0" applyNumberFormat="1" applyFont="1" applyFill="1" applyBorder="1" applyAlignment="1">
      <alignment horizontal="center" vertical="top" wrapText="1"/>
    </xf>
    <xf numFmtId="49" fontId="1" fillId="40" borderId="35" xfId="0" applyNumberFormat="1" applyFont="1" applyFill="1" applyBorder="1" applyAlignment="1">
      <alignment horizontal="center" vertical="top" wrapText="1"/>
    </xf>
    <xf numFmtId="49" fontId="1" fillId="40" borderId="12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34" xfId="0" applyNumberFormat="1" applyFont="1" applyFill="1" applyBorder="1" applyAlignment="1">
      <alignment horizontal="center" vertical="top" wrapText="1"/>
    </xf>
    <xf numFmtId="49" fontId="6" fillId="34" borderId="37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center" vertical="top" wrapText="1"/>
    </xf>
    <xf numFmtId="49" fontId="6" fillId="34" borderId="34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6" fillId="34" borderId="33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1" fillId="36" borderId="33" xfId="0" applyNumberFormat="1" applyFont="1" applyFill="1" applyBorder="1" applyAlignment="1">
      <alignment horizontal="center" vertical="top" wrapText="1"/>
    </xf>
    <xf numFmtId="49" fontId="1" fillId="36" borderId="35" xfId="0" applyNumberFormat="1" applyFont="1" applyFill="1" applyBorder="1" applyAlignment="1">
      <alignment horizontal="center" vertical="top" wrapText="1"/>
    </xf>
    <xf numFmtId="49" fontId="1" fillId="36" borderId="12" xfId="0" applyNumberFormat="1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1" fillId="36" borderId="33" xfId="0" applyNumberFormat="1" applyFont="1" applyFill="1" applyBorder="1" applyAlignment="1">
      <alignment horizontal="center" vertical="center" wrapText="1"/>
    </xf>
    <xf numFmtId="49" fontId="1" fillId="36" borderId="35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49" fontId="1" fillId="34" borderId="38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17" xfId="0" applyNumberFormat="1" applyFont="1" applyFill="1" applyBorder="1" applyAlignment="1">
      <alignment horizontal="center" vertical="top" wrapText="1"/>
    </xf>
    <xf numFmtId="49" fontId="1" fillId="34" borderId="34" xfId="0" applyNumberFormat="1" applyFont="1" applyFill="1" applyBorder="1" applyAlignment="1">
      <alignment horizontal="center" vertical="top" wrapText="1"/>
    </xf>
    <xf numFmtId="49" fontId="1" fillId="34" borderId="2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top" wrapText="1"/>
    </xf>
    <xf numFmtId="0" fontId="1" fillId="40" borderId="35" xfId="0" applyFont="1" applyFill="1" applyBorder="1" applyAlignment="1">
      <alignment horizontal="center" vertical="top" wrapText="1"/>
    </xf>
    <xf numFmtId="0" fontId="1" fillId="40" borderId="12" xfId="0" applyFont="1" applyFill="1" applyBorder="1" applyAlignment="1">
      <alignment horizontal="center" vertical="top" wrapText="1"/>
    </xf>
    <xf numFmtId="0" fontId="9" fillId="42" borderId="14" xfId="0" applyFont="1" applyFill="1" applyBorder="1" applyAlignment="1">
      <alignment horizontal="center" vertical="center" wrapText="1"/>
    </xf>
    <xf numFmtId="0" fontId="9" fillId="42" borderId="35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49" fontId="6" fillId="34" borderId="38" xfId="0" applyNumberFormat="1" applyFont="1" applyFill="1" applyBorder="1" applyAlignment="1">
      <alignment horizontal="center" vertical="top" wrapText="1"/>
    </xf>
    <xf numFmtId="49" fontId="6" fillId="34" borderId="21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35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40" borderId="33" xfId="0" applyFont="1" applyFill="1" applyBorder="1" applyAlignment="1">
      <alignment horizontal="center" vertical="top" wrapText="1"/>
    </xf>
    <xf numFmtId="0" fontId="9" fillId="40" borderId="35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8" borderId="33" xfId="0" applyFont="1" applyFill="1" applyBorder="1" applyAlignment="1">
      <alignment horizontal="center" vertical="top" wrapText="1"/>
    </xf>
    <xf numFmtId="0" fontId="1" fillId="38" borderId="35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  <xf numFmtId="49" fontId="9" fillId="36" borderId="33" xfId="0" applyNumberFormat="1" applyFont="1" applyFill="1" applyBorder="1" applyAlignment="1">
      <alignment horizontal="center" vertical="center" wrapText="1"/>
    </xf>
    <xf numFmtId="49" fontId="9" fillId="36" borderId="35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34" borderId="17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38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6" fillId="34" borderId="17" xfId="0" applyNumberFormat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40" borderId="14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43" borderId="35" xfId="0" applyFont="1" applyFill="1" applyBorder="1" applyAlignment="1">
      <alignment horizontal="center" vertical="top" wrapText="1"/>
    </xf>
    <xf numFmtId="0" fontId="9" fillId="43" borderId="12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view="pageBreakPreview" zoomScale="60" workbookViewId="0" topLeftCell="A207">
      <selection activeCell="D223" sqref="D223:D224"/>
    </sheetView>
  </sheetViews>
  <sheetFormatPr defaultColWidth="9.00390625" defaultRowHeight="12.75"/>
  <cols>
    <col min="1" max="1" width="7.25390625" style="0" customWidth="1"/>
    <col min="2" max="2" width="9.625" style="0" bestFit="1" customWidth="1"/>
    <col min="3" max="3" width="8.25390625" style="0" customWidth="1"/>
    <col min="4" max="4" width="46.125" style="0" customWidth="1"/>
    <col min="5" max="5" width="15.875" style="0" customWidth="1"/>
    <col min="6" max="6" width="14.25390625" style="0" customWidth="1"/>
    <col min="7" max="7" width="11.375" style="0" customWidth="1"/>
  </cols>
  <sheetData>
    <row r="1" spans="1:7" ht="36" customHeight="1">
      <c r="A1" s="1"/>
      <c r="B1" s="1"/>
      <c r="D1" s="9"/>
      <c r="E1" s="11"/>
      <c r="F1" s="21"/>
      <c r="G1" s="21"/>
    </row>
    <row r="2" spans="1:6" ht="15.75">
      <c r="A2" s="1"/>
      <c r="B2" s="1"/>
      <c r="C2" s="22"/>
      <c r="D2" s="7"/>
      <c r="E2" s="7"/>
      <c r="F2" s="21"/>
    </row>
    <row r="3" spans="1:7" ht="15.75">
      <c r="A3" s="404" t="s">
        <v>189</v>
      </c>
      <c r="B3" s="404"/>
      <c r="C3" s="404"/>
      <c r="D3" s="404"/>
      <c r="E3" s="404"/>
      <c r="F3" s="404"/>
      <c r="G3" s="404"/>
    </row>
    <row r="4" spans="1:4" ht="15.75">
      <c r="A4" s="2"/>
      <c r="B4" s="2"/>
      <c r="D4" s="3"/>
    </row>
    <row r="5" spans="1:2" ht="16.5" thickBot="1">
      <c r="A5" s="2"/>
      <c r="B5" s="2"/>
    </row>
    <row r="6" spans="1:7" ht="37.5">
      <c r="A6" s="206" t="s">
        <v>51</v>
      </c>
      <c r="B6" s="207" t="s">
        <v>50</v>
      </c>
      <c r="C6" s="207" t="s">
        <v>0</v>
      </c>
      <c r="D6" s="207" t="s">
        <v>1</v>
      </c>
      <c r="E6" s="208" t="s">
        <v>206</v>
      </c>
      <c r="F6" s="209" t="s">
        <v>93</v>
      </c>
      <c r="G6" s="210" t="s">
        <v>94</v>
      </c>
    </row>
    <row r="7" spans="1:7" ht="15.75" customHeight="1">
      <c r="A7" s="346" t="s">
        <v>33</v>
      </c>
      <c r="B7" s="347"/>
      <c r="C7" s="348"/>
      <c r="D7" s="143" t="s">
        <v>34</v>
      </c>
      <c r="E7" s="40">
        <f>SUM(E8)</f>
        <v>445348.73</v>
      </c>
      <c r="F7" s="41">
        <f>SUM(F8)</f>
        <v>445777.86</v>
      </c>
      <c r="G7" s="104">
        <f>+F7/E7*100</f>
        <v>100.09635819552017</v>
      </c>
    </row>
    <row r="8" spans="1:7" ht="19.5" customHeight="1">
      <c r="A8" s="150"/>
      <c r="B8" s="146" t="s">
        <v>46</v>
      </c>
      <c r="C8" s="151"/>
      <c r="D8" s="152" t="s">
        <v>47</v>
      </c>
      <c r="E8" s="42">
        <f>SUM(E9:E11)</f>
        <v>445348.73</v>
      </c>
      <c r="F8" s="42">
        <f>SUM(F9:F11)</f>
        <v>445777.86</v>
      </c>
      <c r="G8" s="81">
        <f>F8/E8*100</f>
        <v>100.09635819552017</v>
      </c>
    </row>
    <row r="9" spans="1:7" ht="69.75" customHeight="1">
      <c r="A9" s="376"/>
      <c r="B9" s="377"/>
      <c r="C9" s="162" t="s">
        <v>2</v>
      </c>
      <c r="D9" s="4" t="s">
        <v>64</v>
      </c>
      <c r="E9" s="44">
        <v>5500</v>
      </c>
      <c r="F9" s="51">
        <v>5929.13</v>
      </c>
      <c r="G9" s="87">
        <f>F9/E9*100</f>
        <v>107.80236363636364</v>
      </c>
    </row>
    <row r="10" spans="1:7" ht="52.5" customHeight="1">
      <c r="A10" s="409"/>
      <c r="B10" s="410"/>
      <c r="C10" s="162" t="s">
        <v>65</v>
      </c>
      <c r="D10" s="4" t="s">
        <v>95</v>
      </c>
      <c r="E10" s="44">
        <v>427848.73</v>
      </c>
      <c r="F10" s="51">
        <v>427848.73</v>
      </c>
      <c r="G10" s="87">
        <f>F10/E10*100</f>
        <v>100</v>
      </c>
    </row>
    <row r="11" spans="1:7" ht="66" customHeight="1">
      <c r="A11" s="409"/>
      <c r="B11" s="410"/>
      <c r="C11" s="162" t="s">
        <v>185</v>
      </c>
      <c r="D11" s="4" t="s">
        <v>207</v>
      </c>
      <c r="E11" s="73">
        <v>12000</v>
      </c>
      <c r="F11" s="51">
        <v>12000</v>
      </c>
      <c r="G11" s="87">
        <f>F11/E11*100</f>
        <v>100</v>
      </c>
    </row>
    <row r="12" spans="1:7" ht="46.5" customHeight="1">
      <c r="A12" s="346" t="s">
        <v>52</v>
      </c>
      <c r="B12" s="347"/>
      <c r="C12" s="348"/>
      <c r="D12" s="153" t="s">
        <v>53</v>
      </c>
      <c r="E12" s="46">
        <f>SUM(E28,E25,E22,E13)</f>
        <v>1684826.56</v>
      </c>
      <c r="F12" s="46">
        <f>SUM(F28,F25,F22,F13)</f>
        <v>1088970.94</v>
      </c>
      <c r="G12" s="76">
        <f aca="true" t="shared" si="0" ref="G12:G69">F12/E12*100</f>
        <v>64.63400838125438</v>
      </c>
    </row>
    <row r="13" spans="1:7" ht="15" customHeight="1">
      <c r="A13" s="150"/>
      <c r="B13" s="146" t="s">
        <v>54</v>
      </c>
      <c r="C13" s="151"/>
      <c r="D13" s="152" t="s">
        <v>55</v>
      </c>
      <c r="E13" s="42">
        <f>SUM(E20:E21)</f>
        <v>56000</v>
      </c>
      <c r="F13" s="42">
        <f>SUM(F20:F21)</f>
        <v>54631.89</v>
      </c>
      <c r="G13" s="74">
        <f t="shared" si="0"/>
        <v>97.55694642857142</v>
      </c>
    </row>
    <row r="14" spans="1:7" ht="0.75" customHeight="1" hidden="1">
      <c r="A14" s="77"/>
      <c r="B14" s="5"/>
      <c r="C14" s="5"/>
      <c r="D14" s="6"/>
      <c r="E14" s="47"/>
      <c r="F14" s="45"/>
      <c r="G14" s="78" t="e">
        <f t="shared" si="0"/>
        <v>#DIV/0!</v>
      </c>
    </row>
    <row r="15" spans="1:7" ht="0.75" customHeight="1" hidden="1">
      <c r="A15" s="77"/>
      <c r="B15" s="133"/>
      <c r="C15" s="5"/>
      <c r="D15" s="6"/>
      <c r="E15" s="47"/>
      <c r="F15" s="45"/>
      <c r="G15" s="78"/>
    </row>
    <row r="16" spans="1:7" ht="0.75" customHeight="1" hidden="1">
      <c r="A16" s="77"/>
      <c r="B16" s="133"/>
      <c r="C16" s="5"/>
      <c r="D16" s="6"/>
      <c r="E16" s="47"/>
      <c r="F16" s="45"/>
      <c r="G16" s="78"/>
    </row>
    <row r="17" spans="1:7" ht="0.75" customHeight="1" hidden="1">
      <c r="A17" s="77"/>
      <c r="B17" s="133"/>
      <c r="C17" s="5"/>
      <c r="D17" s="6"/>
      <c r="E17" s="47"/>
      <c r="F17" s="45"/>
      <c r="G17" s="78"/>
    </row>
    <row r="18" spans="1:7" ht="0.75" customHeight="1">
      <c r="A18" s="77"/>
      <c r="B18" s="133"/>
      <c r="C18" s="5"/>
      <c r="D18" s="6"/>
      <c r="E18" s="47"/>
      <c r="F18" s="45">
        <v>54223.57</v>
      </c>
      <c r="G18" s="78"/>
    </row>
    <row r="19" spans="1:7" ht="0.75" customHeight="1">
      <c r="A19" s="77"/>
      <c r="B19" s="133"/>
      <c r="C19" s="5"/>
      <c r="D19" s="6"/>
      <c r="E19" s="47"/>
      <c r="F19" s="45"/>
      <c r="G19" s="78"/>
    </row>
    <row r="20" spans="1:7" ht="17.25" customHeight="1">
      <c r="A20" s="376"/>
      <c r="B20" s="377"/>
      <c r="C20" s="162" t="s">
        <v>3</v>
      </c>
      <c r="D20" s="4" t="s">
        <v>38</v>
      </c>
      <c r="E20" s="135">
        <v>55000</v>
      </c>
      <c r="F20" s="51">
        <v>54282.81</v>
      </c>
      <c r="G20" s="75">
        <f t="shared" si="0"/>
        <v>98.69601818181818</v>
      </c>
    </row>
    <row r="21" spans="1:7" ht="17.25" customHeight="1">
      <c r="A21" s="378"/>
      <c r="B21" s="379"/>
      <c r="C21" s="162" t="s">
        <v>6</v>
      </c>
      <c r="D21" s="4" t="s">
        <v>134</v>
      </c>
      <c r="E21" s="44">
        <v>1000</v>
      </c>
      <c r="F21" s="51">
        <v>349.08</v>
      </c>
      <c r="G21" s="75">
        <f t="shared" si="0"/>
        <v>34.908</v>
      </c>
    </row>
    <row r="22" spans="1:7" ht="15.75">
      <c r="A22" s="79"/>
      <c r="B22" s="18" t="s">
        <v>56</v>
      </c>
      <c r="C22" s="13"/>
      <c r="D22" s="14" t="s">
        <v>57</v>
      </c>
      <c r="E22" s="134">
        <f>SUM(E23:E24)</f>
        <v>439120.56</v>
      </c>
      <c r="F22" s="134">
        <f>SUM(F23:F24)</f>
        <v>444486.83</v>
      </c>
      <c r="G22" s="74">
        <f t="shared" si="0"/>
        <v>101.2220493615694</v>
      </c>
    </row>
    <row r="23" spans="1:7" ht="15">
      <c r="A23" s="373"/>
      <c r="B23" s="327"/>
      <c r="C23" s="163" t="s">
        <v>3</v>
      </c>
      <c r="D23" s="12" t="s">
        <v>38</v>
      </c>
      <c r="E23" s="49">
        <v>438120.56</v>
      </c>
      <c r="F23" s="51">
        <v>442427.82</v>
      </c>
      <c r="G23" s="75">
        <f t="shared" si="0"/>
        <v>100.98312208858675</v>
      </c>
    </row>
    <row r="24" spans="1:7" ht="15">
      <c r="A24" s="374"/>
      <c r="B24" s="375"/>
      <c r="C24" s="163" t="s">
        <v>6</v>
      </c>
      <c r="D24" s="12" t="s">
        <v>134</v>
      </c>
      <c r="E24" s="49">
        <v>1000</v>
      </c>
      <c r="F24" s="51">
        <v>2059.01</v>
      </c>
      <c r="G24" s="75">
        <f t="shared" si="0"/>
        <v>205.901</v>
      </c>
    </row>
    <row r="25" spans="1:7" ht="15.75">
      <c r="A25" s="80"/>
      <c r="B25" s="68" t="s">
        <v>116</v>
      </c>
      <c r="C25" s="142"/>
      <c r="D25" s="69" t="s">
        <v>117</v>
      </c>
      <c r="E25" s="70">
        <f>SUM(E26:E27)</f>
        <v>20046</v>
      </c>
      <c r="F25" s="70">
        <f>SUM(F26:F27)</f>
        <v>3473</v>
      </c>
      <c r="G25" s="81">
        <f t="shared" si="0"/>
        <v>17.325152150054873</v>
      </c>
    </row>
    <row r="26" spans="1:7" ht="15">
      <c r="A26" s="382"/>
      <c r="B26" s="382"/>
      <c r="C26" s="163" t="s">
        <v>3</v>
      </c>
      <c r="D26" s="12" t="s">
        <v>38</v>
      </c>
      <c r="E26" s="49">
        <v>20000</v>
      </c>
      <c r="F26" s="66">
        <v>3473</v>
      </c>
      <c r="G26" s="75">
        <f t="shared" si="0"/>
        <v>17.365</v>
      </c>
    </row>
    <row r="27" spans="1:7" ht="15">
      <c r="A27" s="382"/>
      <c r="B27" s="382"/>
      <c r="C27" s="163" t="s">
        <v>6</v>
      </c>
      <c r="D27" s="12" t="s">
        <v>134</v>
      </c>
      <c r="E27" s="49">
        <v>46</v>
      </c>
      <c r="F27" s="66">
        <v>0</v>
      </c>
      <c r="G27" s="75">
        <f t="shared" si="0"/>
        <v>0</v>
      </c>
    </row>
    <row r="28" spans="1:7" ht="15">
      <c r="A28" s="263"/>
      <c r="B28" s="110" t="s">
        <v>223</v>
      </c>
      <c r="C28" s="223"/>
      <c r="D28" s="111" t="s">
        <v>47</v>
      </c>
      <c r="E28" s="157">
        <f>SUM(E29:E31)</f>
        <v>1169660</v>
      </c>
      <c r="F28" s="157">
        <f>SUM(F29:F31)</f>
        <v>586379.22</v>
      </c>
      <c r="G28" s="314">
        <f>F28/E28*100</f>
        <v>50.13245045568797</v>
      </c>
    </row>
    <row r="29" spans="1:7" ht="15">
      <c r="A29" s="326"/>
      <c r="B29" s="327"/>
      <c r="C29" s="163" t="s">
        <v>224</v>
      </c>
      <c r="D29" s="12" t="s">
        <v>225</v>
      </c>
      <c r="E29" s="49">
        <v>775500</v>
      </c>
      <c r="F29" s="66">
        <v>381097.56</v>
      </c>
      <c r="G29" s="75">
        <f>F29/E29*100</f>
        <v>49.14217408123791</v>
      </c>
    </row>
    <row r="30" spans="1:7" ht="15">
      <c r="A30" s="328"/>
      <c r="B30" s="329"/>
      <c r="C30" s="163" t="s">
        <v>41</v>
      </c>
      <c r="D30" s="12" t="s">
        <v>42</v>
      </c>
      <c r="E30" s="49">
        <v>258500</v>
      </c>
      <c r="F30" s="66">
        <v>126219.51</v>
      </c>
      <c r="G30" s="75">
        <f>F30/E30*100</f>
        <v>48.827663442940036</v>
      </c>
    </row>
    <row r="31" spans="1:7" ht="45">
      <c r="A31" s="383"/>
      <c r="B31" s="375"/>
      <c r="C31" s="163" t="s">
        <v>180</v>
      </c>
      <c r="D31" s="12" t="s">
        <v>226</v>
      </c>
      <c r="E31" s="49">
        <v>135660</v>
      </c>
      <c r="F31" s="66">
        <v>79062.15</v>
      </c>
      <c r="G31" s="75">
        <f>F31/E31*100</f>
        <v>58.27963290579389</v>
      </c>
    </row>
    <row r="32" spans="1:7" ht="15.75">
      <c r="A32" s="346" t="s">
        <v>101</v>
      </c>
      <c r="B32" s="347"/>
      <c r="C32" s="348"/>
      <c r="D32" s="143" t="s">
        <v>106</v>
      </c>
      <c r="E32" s="60">
        <f>SUM(E33,)</f>
        <v>4500</v>
      </c>
      <c r="F32" s="60">
        <f>SUM(F33,)</f>
        <v>4929.74</v>
      </c>
      <c r="G32" s="82">
        <f t="shared" si="0"/>
        <v>109.54977777777776</v>
      </c>
    </row>
    <row r="33" spans="1:7" ht="15.75">
      <c r="A33" s="154"/>
      <c r="B33" s="146" t="s">
        <v>102</v>
      </c>
      <c r="C33" s="146"/>
      <c r="D33" s="152" t="s">
        <v>107</v>
      </c>
      <c r="E33" s="62">
        <f>SUM(E34:E34)</f>
        <v>4500</v>
      </c>
      <c r="F33" s="62">
        <f>SUM(F34:F34)</f>
        <v>4929.74</v>
      </c>
      <c r="G33" s="83">
        <f t="shared" si="0"/>
        <v>109.54977777777776</v>
      </c>
    </row>
    <row r="34" spans="1:7" ht="15.75">
      <c r="A34" s="380"/>
      <c r="B34" s="381"/>
      <c r="C34" s="163" t="s">
        <v>9</v>
      </c>
      <c r="D34" s="12" t="s">
        <v>67</v>
      </c>
      <c r="E34" s="61">
        <v>4500</v>
      </c>
      <c r="F34" s="53">
        <v>4929.74</v>
      </c>
      <c r="G34" s="75">
        <f t="shared" si="0"/>
        <v>109.54977777777776</v>
      </c>
    </row>
    <row r="35" spans="1:7" ht="15.75">
      <c r="A35" s="413">
        <v>700</v>
      </c>
      <c r="B35" s="414"/>
      <c r="C35" s="415"/>
      <c r="D35" s="143" t="s">
        <v>4</v>
      </c>
      <c r="E35" s="40">
        <f>SUM(E45,E36,)</f>
        <v>92170</v>
      </c>
      <c r="F35" s="40">
        <f>SUM(F45,F36,)</f>
        <v>92359.04</v>
      </c>
      <c r="G35" s="76">
        <f t="shared" si="0"/>
        <v>100.20509927308234</v>
      </c>
    </row>
    <row r="36" spans="1:7" ht="18" customHeight="1">
      <c r="A36" s="150"/>
      <c r="B36" s="191" t="s">
        <v>58</v>
      </c>
      <c r="C36" s="191"/>
      <c r="D36" s="205" t="s">
        <v>5</v>
      </c>
      <c r="E36" s="189">
        <f>SUM(E37:E44)</f>
        <v>65670</v>
      </c>
      <c r="F36" s="189">
        <f>SUM(F37:F44)</f>
        <v>64970.909999999996</v>
      </c>
      <c r="G36" s="83">
        <f t="shared" si="0"/>
        <v>98.93544997715851</v>
      </c>
    </row>
    <row r="37" spans="1:7" ht="33.75" customHeight="1">
      <c r="A37" s="326"/>
      <c r="B37" s="327"/>
      <c r="C37" s="163" t="s">
        <v>139</v>
      </c>
      <c r="D37" s="12" t="s">
        <v>140</v>
      </c>
      <c r="E37" s="49">
        <v>5670</v>
      </c>
      <c r="F37" s="51">
        <v>6560.09</v>
      </c>
      <c r="G37" s="75">
        <f t="shared" si="0"/>
        <v>115.69823633156966</v>
      </c>
    </row>
    <row r="38" spans="1:7" ht="33.75" customHeight="1">
      <c r="A38" s="328"/>
      <c r="B38" s="329"/>
      <c r="C38" s="163" t="s">
        <v>186</v>
      </c>
      <c r="D38" s="12" t="s">
        <v>208</v>
      </c>
      <c r="E38" s="49"/>
      <c r="F38" s="51">
        <v>1875</v>
      </c>
      <c r="G38" s="75"/>
    </row>
    <row r="39" spans="1:7" ht="33.75" customHeight="1">
      <c r="A39" s="328"/>
      <c r="B39" s="329"/>
      <c r="C39" s="163" t="s">
        <v>141</v>
      </c>
      <c r="D39" s="12" t="s">
        <v>142</v>
      </c>
      <c r="E39" s="49"/>
      <c r="F39" s="51">
        <v>64</v>
      </c>
      <c r="G39" s="75"/>
    </row>
    <row r="40" spans="1:7" ht="17.25" customHeight="1">
      <c r="A40" s="328"/>
      <c r="B40" s="329"/>
      <c r="C40" s="163" t="s">
        <v>9</v>
      </c>
      <c r="D40" s="12" t="s">
        <v>67</v>
      </c>
      <c r="E40" s="49"/>
      <c r="F40" s="51">
        <v>1506</v>
      </c>
      <c r="G40" s="75"/>
    </row>
    <row r="41" spans="1:7" ht="78.75" customHeight="1">
      <c r="A41" s="328"/>
      <c r="B41" s="329"/>
      <c r="C41" s="163" t="s">
        <v>2</v>
      </c>
      <c r="D41" s="12" t="s">
        <v>64</v>
      </c>
      <c r="E41" s="49">
        <v>45500</v>
      </c>
      <c r="F41" s="51">
        <v>39801</v>
      </c>
      <c r="G41" s="75">
        <f t="shared" si="0"/>
        <v>87.47472527472527</v>
      </c>
    </row>
    <row r="42" spans="1:7" ht="20.25" customHeight="1">
      <c r="A42" s="328"/>
      <c r="B42" s="329"/>
      <c r="C42" s="163" t="s">
        <v>3</v>
      </c>
      <c r="D42" s="12" t="s">
        <v>38</v>
      </c>
      <c r="E42" s="49">
        <v>11500</v>
      </c>
      <c r="F42" s="51">
        <v>12066.46</v>
      </c>
      <c r="G42" s="75">
        <f t="shared" si="0"/>
        <v>104.92573913043476</v>
      </c>
    </row>
    <row r="43" spans="1:7" ht="21.75" customHeight="1">
      <c r="A43" s="328"/>
      <c r="B43" s="329"/>
      <c r="C43" s="163" t="s">
        <v>6</v>
      </c>
      <c r="D43" s="12" t="s">
        <v>134</v>
      </c>
      <c r="E43" s="49">
        <v>500</v>
      </c>
      <c r="F43" s="51">
        <v>148.36</v>
      </c>
      <c r="G43" s="75">
        <f t="shared" si="0"/>
        <v>29.672000000000004</v>
      </c>
    </row>
    <row r="44" spans="1:7" ht="33.75" customHeight="1">
      <c r="A44" s="383"/>
      <c r="B44" s="375"/>
      <c r="C44" s="163" t="s">
        <v>30</v>
      </c>
      <c r="D44" s="12" t="s">
        <v>145</v>
      </c>
      <c r="E44" s="49">
        <v>2500</v>
      </c>
      <c r="F44" s="66">
        <v>2950</v>
      </c>
      <c r="G44" s="75">
        <f t="shared" si="0"/>
        <v>118</v>
      </c>
    </row>
    <row r="45" spans="1:7" ht="21.75" customHeight="1">
      <c r="A45" s="110"/>
      <c r="B45" s="110" t="s">
        <v>190</v>
      </c>
      <c r="C45" s="170"/>
      <c r="D45" s="111" t="s">
        <v>191</v>
      </c>
      <c r="E45" s="157">
        <f>SUM(E46:E48)</f>
        <v>26500</v>
      </c>
      <c r="F45" s="157">
        <f>SUM(F46:F48)</f>
        <v>27388.13</v>
      </c>
      <c r="G45" s="88">
        <f t="shared" si="0"/>
        <v>103.35143396226417</v>
      </c>
    </row>
    <row r="46" spans="1:7" ht="34.5" customHeight="1">
      <c r="A46" s="326"/>
      <c r="B46" s="327"/>
      <c r="C46" s="163" t="s">
        <v>141</v>
      </c>
      <c r="D46" s="12" t="s">
        <v>142</v>
      </c>
      <c r="E46" s="49"/>
      <c r="F46" s="66">
        <v>80</v>
      </c>
      <c r="G46" s="75"/>
    </row>
    <row r="47" spans="1:7" ht="79.5" customHeight="1">
      <c r="A47" s="328"/>
      <c r="B47" s="329"/>
      <c r="C47" s="163" t="s">
        <v>2</v>
      </c>
      <c r="D47" s="12" t="s">
        <v>64</v>
      </c>
      <c r="E47" s="49">
        <v>26500</v>
      </c>
      <c r="F47" s="66">
        <v>27100.27</v>
      </c>
      <c r="G47" s="75">
        <f t="shared" si="0"/>
        <v>102.26516981132076</v>
      </c>
    </row>
    <row r="48" spans="1:7" ht="21.75" customHeight="1">
      <c r="A48" s="383"/>
      <c r="B48" s="375"/>
      <c r="C48" s="163" t="s">
        <v>6</v>
      </c>
      <c r="D48" s="264" t="s">
        <v>134</v>
      </c>
      <c r="E48" s="49"/>
      <c r="F48" s="66">
        <v>207.86</v>
      </c>
      <c r="G48" s="75"/>
    </row>
    <row r="49" spans="1:7" ht="21.75" customHeight="1">
      <c r="A49" s="349">
        <v>710</v>
      </c>
      <c r="B49" s="350"/>
      <c r="C49" s="148"/>
      <c r="D49" s="155" t="s">
        <v>118</v>
      </c>
      <c r="E49" s="71">
        <f>SUM(E50)</f>
        <v>0</v>
      </c>
      <c r="F49" s="71">
        <f>SUM(F50)</f>
        <v>36</v>
      </c>
      <c r="G49" s="85"/>
    </row>
    <row r="50" spans="1:7" ht="15" customHeight="1">
      <c r="A50" s="204"/>
      <c r="B50" s="170" t="s">
        <v>127</v>
      </c>
      <c r="C50" s="170"/>
      <c r="D50" s="203" t="s">
        <v>47</v>
      </c>
      <c r="E50" s="157">
        <f>SUM(E51:E51)</f>
        <v>0</v>
      </c>
      <c r="F50" s="157">
        <f>SUM(F51:F51)</f>
        <v>36</v>
      </c>
      <c r="G50" s="156"/>
    </row>
    <row r="51" spans="1:7" ht="20.25" customHeight="1">
      <c r="A51" s="416"/>
      <c r="B51" s="417"/>
      <c r="C51" s="163" t="s">
        <v>3</v>
      </c>
      <c r="D51" s="12" t="s">
        <v>38</v>
      </c>
      <c r="E51" s="49">
        <v>0</v>
      </c>
      <c r="F51" s="66">
        <v>36</v>
      </c>
      <c r="G51" s="75"/>
    </row>
    <row r="52" spans="1:7" ht="15.75">
      <c r="A52" s="346">
        <v>750</v>
      </c>
      <c r="B52" s="348"/>
      <c r="C52" s="149"/>
      <c r="D52" s="143" t="s">
        <v>7</v>
      </c>
      <c r="E52" s="40">
        <f>SUM(E56,E53,)</f>
        <v>195615.95</v>
      </c>
      <c r="F52" s="40">
        <f>SUM(F56,F53,)</f>
        <v>169820.5</v>
      </c>
      <c r="G52" s="76">
        <f t="shared" si="0"/>
        <v>86.81321742935583</v>
      </c>
    </row>
    <row r="53" spans="1:9" ht="15">
      <c r="A53" s="150"/>
      <c r="B53" s="191" t="s">
        <v>59</v>
      </c>
      <c r="C53" s="202"/>
      <c r="D53" s="193" t="s">
        <v>8</v>
      </c>
      <c r="E53" s="189">
        <f>SUM(E54:E55)</f>
        <v>71845.95</v>
      </c>
      <c r="F53" s="189">
        <f>SUM(F54:F55)</f>
        <v>71808.33</v>
      </c>
      <c r="G53" s="88">
        <f t="shared" si="0"/>
        <v>99.94763796706705</v>
      </c>
      <c r="I53" s="33"/>
    </row>
    <row r="54" spans="1:9" ht="45.75" customHeight="1">
      <c r="A54" s="411"/>
      <c r="B54" s="377"/>
      <c r="C54" s="162" t="s">
        <v>65</v>
      </c>
      <c r="D54" s="4" t="s">
        <v>66</v>
      </c>
      <c r="E54" s="44">
        <v>71843</v>
      </c>
      <c r="F54" s="51">
        <v>71806.78</v>
      </c>
      <c r="G54" s="75">
        <f t="shared" si="0"/>
        <v>99.9495845106691</v>
      </c>
      <c r="I54" s="33"/>
    </row>
    <row r="55" spans="1:9" ht="45.75" customHeight="1">
      <c r="A55" s="412"/>
      <c r="B55" s="379"/>
      <c r="C55" s="162" t="s">
        <v>39</v>
      </c>
      <c r="D55" s="8" t="s">
        <v>40</v>
      </c>
      <c r="E55" s="44">
        <v>2.95</v>
      </c>
      <c r="F55" s="66">
        <v>1.55</v>
      </c>
      <c r="G55" s="75">
        <f t="shared" si="0"/>
        <v>52.542372881355924</v>
      </c>
      <c r="I55" s="33"/>
    </row>
    <row r="56" spans="1:7" ht="21.75" customHeight="1">
      <c r="A56" s="68"/>
      <c r="B56" s="68" t="s">
        <v>151</v>
      </c>
      <c r="C56" s="142"/>
      <c r="D56" s="69" t="s">
        <v>152</v>
      </c>
      <c r="E56" s="70">
        <f>SUM(E57:E60)</f>
        <v>123770</v>
      </c>
      <c r="F56" s="70">
        <f>SUM(F57:F60)</f>
        <v>98012.17</v>
      </c>
      <c r="G56" s="88">
        <f t="shared" si="0"/>
        <v>79.18895532035226</v>
      </c>
    </row>
    <row r="57" spans="1:7" ht="21.75" customHeight="1">
      <c r="A57" s="438"/>
      <c r="B57" s="439"/>
      <c r="C57" s="160" t="s">
        <v>9</v>
      </c>
      <c r="D57" s="248" t="s">
        <v>188</v>
      </c>
      <c r="E57" s="131">
        <v>500</v>
      </c>
      <c r="F57" s="131">
        <v>0</v>
      </c>
      <c r="G57" s="75">
        <f>F57/E57*100</f>
        <v>0</v>
      </c>
    </row>
    <row r="58" spans="1:7" ht="30.75" customHeight="1">
      <c r="A58" s="440"/>
      <c r="B58" s="441"/>
      <c r="C58" s="162" t="s">
        <v>30</v>
      </c>
      <c r="D58" s="4" t="s">
        <v>145</v>
      </c>
      <c r="E58" s="44">
        <v>2500</v>
      </c>
      <c r="F58" s="66">
        <v>3900</v>
      </c>
      <c r="G58" s="75">
        <f>F58/E58*100</f>
        <v>156</v>
      </c>
    </row>
    <row r="59" spans="1:7" ht="30.75" customHeight="1">
      <c r="A59" s="440"/>
      <c r="B59" s="441"/>
      <c r="C59" s="162" t="s">
        <v>41</v>
      </c>
      <c r="D59" s="281" t="s">
        <v>42</v>
      </c>
      <c r="E59" s="44"/>
      <c r="F59" s="66">
        <v>623</v>
      </c>
      <c r="G59" s="75"/>
    </row>
    <row r="60" spans="1:7" ht="95.25" customHeight="1">
      <c r="A60" s="442"/>
      <c r="B60" s="443"/>
      <c r="C60" s="162" t="s">
        <v>192</v>
      </c>
      <c r="D60" s="4" t="s">
        <v>209</v>
      </c>
      <c r="E60" s="44">
        <v>120770</v>
      </c>
      <c r="F60" s="66">
        <v>93489.17</v>
      </c>
      <c r="G60" s="75">
        <f>F60/E60*100</f>
        <v>77.41092158648671</v>
      </c>
    </row>
    <row r="61" spans="1:7" ht="63">
      <c r="A61" s="346">
        <v>751</v>
      </c>
      <c r="B61" s="347"/>
      <c r="C61" s="348"/>
      <c r="D61" s="38" t="s">
        <v>10</v>
      </c>
      <c r="E61" s="40">
        <f>SUM(E62)</f>
        <v>1141</v>
      </c>
      <c r="F61" s="40">
        <f>SUM(F62)</f>
        <v>1141</v>
      </c>
      <c r="G61" s="76">
        <f t="shared" si="0"/>
        <v>100</v>
      </c>
    </row>
    <row r="62" spans="1:7" ht="31.5">
      <c r="A62" s="201"/>
      <c r="B62" s="146" t="s">
        <v>60</v>
      </c>
      <c r="C62" s="15"/>
      <c r="D62" s="37" t="s">
        <v>11</v>
      </c>
      <c r="E62" s="42">
        <f>SUM(E63)</f>
        <v>1141</v>
      </c>
      <c r="F62" s="43">
        <f>SUM(F63)</f>
        <v>1141</v>
      </c>
      <c r="G62" s="74">
        <f t="shared" si="0"/>
        <v>100</v>
      </c>
    </row>
    <row r="63" spans="1:7" ht="66.75" customHeight="1">
      <c r="A63" s="363"/>
      <c r="B63" s="364"/>
      <c r="C63" s="162" t="s">
        <v>65</v>
      </c>
      <c r="D63" s="4" t="s">
        <v>98</v>
      </c>
      <c r="E63" s="44">
        <v>1141</v>
      </c>
      <c r="F63" s="51">
        <v>1141</v>
      </c>
      <c r="G63" s="75">
        <f t="shared" si="0"/>
        <v>100</v>
      </c>
    </row>
    <row r="64" spans="1:7" ht="37.5" customHeight="1">
      <c r="A64" s="265"/>
      <c r="B64" s="266" t="s">
        <v>193</v>
      </c>
      <c r="C64" s="267"/>
      <c r="D64" s="268" t="s">
        <v>210</v>
      </c>
      <c r="E64" s="71">
        <f>SUM(E65)</f>
        <v>6367.48</v>
      </c>
      <c r="F64" s="71">
        <f>SUM(F65)</f>
        <v>6367.48</v>
      </c>
      <c r="G64" s="271">
        <f t="shared" si="0"/>
        <v>100</v>
      </c>
    </row>
    <row r="65" spans="1:7" ht="30.75" customHeight="1">
      <c r="A65" s="269"/>
      <c r="B65" s="170" t="s">
        <v>194</v>
      </c>
      <c r="C65" s="270"/>
      <c r="D65" s="203" t="s">
        <v>211</v>
      </c>
      <c r="E65" s="157">
        <f>SUM(E66)</f>
        <v>6367.48</v>
      </c>
      <c r="F65" s="157">
        <f>SUM(F66)</f>
        <v>6367.48</v>
      </c>
      <c r="G65" s="88">
        <f t="shared" si="0"/>
        <v>100</v>
      </c>
    </row>
    <row r="66" spans="1:7" ht="31.5" customHeight="1">
      <c r="A66" s="363"/>
      <c r="B66" s="364"/>
      <c r="C66" s="162" t="s">
        <v>41</v>
      </c>
      <c r="D66" s="281" t="s">
        <v>42</v>
      </c>
      <c r="E66" s="44">
        <v>6367.48</v>
      </c>
      <c r="F66" s="66">
        <v>6367.48</v>
      </c>
      <c r="G66" s="75">
        <f t="shared" si="0"/>
        <v>100</v>
      </c>
    </row>
    <row r="67" spans="1:7" ht="63">
      <c r="A67" s="346" t="s">
        <v>32</v>
      </c>
      <c r="B67" s="347"/>
      <c r="C67" s="348"/>
      <c r="D67" s="26" t="s">
        <v>35</v>
      </c>
      <c r="E67" s="40">
        <f>SUM(E68,E70,E77,E88,E92,)</f>
        <v>8428111.24</v>
      </c>
      <c r="F67" s="40">
        <f>SUM(F68,F70,F77,F88,F92,)</f>
        <v>8377547.65</v>
      </c>
      <c r="G67" s="82">
        <f t="shared" si="0"/>
        <v>99.4000602441028</v>
      </c>
    </row>
    <row r="68" spans="1:7" ht="31.5">
      <c r="A68" s="86"/>
      <c r="B68" s="142" t="s">
        <v>68</v>
      </c>
      <c r="C68" s="173"/>
      <c r="D68" s="14" t="s">
        <v>69</v>
      </c>
      <c r="E68" s="54">
        <f>SUM(E69)</f>
        <v>2000</v>
      </c>
      <c r="F68" s="43">
        <f>SUM(F69:F69)</f>
        <v>1946.9</v>
      </c>
      <c r="G68" s="74">
        <f t="shared" si="0"/>
        <v>97.345</v>
      </c>
    </row>
    <row r="69" spans="1:7" ht="30">
      <c r="A69" s="351"/>
      <c r="B69" s="352"/>
      <c r="C69" s="163" t="s">
        <v>12</v>
      </c>
      <c r="D69" s="12" t="s">
        <v>70</v>
      </c>
      <c r="E69" s="49">
        <v>2000</v>
      </c>
      <c r="F69" s="51">
        <v>1946.9</v>
      </c>
      <c r="G69" s="75">
        <f t="shared" si="0"/>
        <v>97.345</v>
      </c>
    </row>
    <row r="70" spans="1:7" ht="60">
      <c r="A70" s="86"/>
      <c r="B70" s="142" t="s">
        <v>71</v>
      </c>
      <c r="C70" s="23"/>
      <c r="D70" s="24" t="s">
        <v>72</v>
      </c>
      <c r="E70" s="48">
        <f>SUM(E71:E76)</f>
        <v>1064948</v>
      </c>
      <c r="F70" s="43">
        <f>SUM(F71:F76)</f>
        <v>1015341.2000000001</v>
      </c>
      <c r="G70" s="74">
        <f aca="true" t="shared" si="1" ref="G70:G75">F70/E70*100</f>
        <v>95.34185706719953</v>
      </c>
    </row>
    <row r="71" spans="1:7" ht="15.75" customHeight="1">
      <c r="A71" s="351"/>
      <c r="B71" s="352"/>
      <c r="C71" s="163" t="s">
        <v>15</v>
      </c>
      <c r="D71" s="211" t="s">
        <v>166</v>
      </c>
      <c r="E71" s="49">
        <v>1016975</v>
      </c>
      <c r="F71" s="51">
        <v>973323.27</v>
      </c>
      <c r="G71" s="75">
        <f t="shared" si="1"/>
        <v>95.70768897957177</v>
      </c>
    </row>
    <row r="72" spans="1:7" ht="15.75" customHeight="1">
      <c r="A72" s="353"/>
      <c r="B72" s="354"/>
      <c r="C72" s="163" t="s">
        <v>16</v>
      </c>
      <c r="D72" s="211" t="s">
        <v>167</v>
      </c>
      <c r="E72" s="49">
        <v>6632</v>
      </c>
      <c r="F72" s="51">
        <v>7162</v>
      </c>
      <c r="G72" s="75">
        <f t="shared" si="1"/>
        <v>107.99155609167673</v>
      </c>
    </row>
    <row r="73" spans="1:7" ht="15.75" customHeight="1">
      <c r="A73" s="353"/>
      <c r="B73" s="354"/>
      <c r="C73" s="163" t="s">
        <v>17</v>
      </c>
      <c r="D73" s="211" t="s">
        <v>168</v>
      </c>
      <c r="E73" s="49">
        <v>30346</v>
      </c>
      <c r="F73" s="51">
        <v>32564</v>
      </c>
      <c r="G73" s="75">
        <f t="shared" si="1"/>
        <v>107.30903578725368</v>
      </c>
    </row>
    <row r="74" spans="1:7" ht="15.75" customHeight="1">
      <c r="A74" s="353"/>
      <c r="B74" s="354"/>
      <c r="C74" s="163" t="s">
        <v>18</v>
      </c>
      <c r="D74" s="211" t="s">
        <v>169</v>
      </c>
      <c r="E74" s="49">
        <v>5895</v>
      </c>
      <c r="F74" s="51">
        <v>5685</v>
      </c>
      <c r="G74" s="75">
        <f t="shared" si="1"/>
        <v>96.43765903307889</v>
      </c>
    </row>
    <row r="75" spans="1:7" ht="15.75" customHeight="1">
      <c r="A75" s="353"/>
      <c r="B75" s="354"/>
      <c r="C75" s="163" t="s">
        <v>20</v>
      </c>
      <c r="D75" s="211" t="s">
        <v>165</v>
      </c>
      <c r="E75" s="49">
        <v>5000</v>
      </c>
      <c r="F75" s="51">
        <v>5023</v>
      </c>
      <c r="G75" s="75">
        <f t="shared" si="1"/>
        <v>100.46</v>
      </c>
    </row>
    <row r="76" spans="1:7" ht="30">
      <c r="A76" s="355"/>
      <c r="B76" s="356"/>
      <c r="C76" s="163" t="s">
        <v>13</v>
      </c>
      <c r="D76" s="211" t="s">
        <v>170</v>
      </c>
      <c r="E76" s="49">
        <v>100</v>
      </c>
      <c r="F76" s="51">
        <v>-8416.07</v>
      </c>
      <c r="G76" s="75"/>
    </row>
    <row r="77" spans="1:7" ht="45">
      <c r="A77" s="86"/>
      <c r="B77" s="142" t="s">
        <v>43</v>
      </c>
      <c r="C77" s="63"/>
      <c r="D77" s="24" t="s">
        <v>73</v>
      </c>
      <c r="E77" s="48">
        <f>SUM(E78:E87)</f>
        <v>1634501</v>
      </c>
      <c r="F77" s="43">
        <f>SUM(F78:F87)</f>
        <v>1641294.3499999999</v>
      </c>
      <c r="G77" s="74">
        <f aca="true" t="shared" si="2" ref="G77:G82">F77/E77*100</f>
        <v>100.41562226024945</v>
      </c>
    </row>
    <row r="78" spans="1:7" ht="15.75" customHeight="1">
      <c r="A78" s="351"/>
      <c r="B78" s="352"/>
      <c r="C78" s="163" t="s">
        <v>15</v>
      </c>
      <c r="D78" s="12" t="s">
        <v>166</v>
      </c>
      <c r="E78" s="49">
        <v>672701</v>
      </c>
      <c r="F78" s="51">
        <v>647761.67</v>
      </c>
      <c r="G78" s="75">
        <f t="shared" si="2"/>
        <v>96.29265751054332</v>
      </c>
    </row>
    <row r="79" spans="1:7" ht="15.75" customHeight="1">
      <c r="A79" s="353"/>
      <c r="B79" s="354"/>
      <c r="C79" s="163" t="s">
        <v>16</v>
      </c>
      <c r="D79" s="12" t="s">
        <v>167</v>
      </c>
      <c r="E79" s="49">
        <v>653635</v>
      </c>
      <c r="F79" s="51">
        <v>695247.19</v>
      </c>
      <c r="G79" s="75">
        <f t="shared" si="2"/>
        <v>106.36627322588295</v>
      </c>
    </row>
    <row r="80" spans="1:7" ht="15.75" customHeight="1">
      <c r="A80" s="353"/>
      <c r="B80" s="354"/>
      <c r="C80" s="163" t="s">
        <v>17</v>
      </c>
      <c r="D80" s="12" t="s">
        <v>168</v>
      </c>
      <c r="E80" s="49">
        <v>20734</v>
      </c>
      <c r="F80" s="51">
        <v>23821.07</v>
      </c>
      <c r="G80" s="75">
        <f t="shared" si="2"/>
        <v>114.88892640108035</v>
      </c>
    </row>
    <row r="81" spans="1:7" ht="15.75" customHeight="1">
      <c r="A81" s="353"/>
      <c r="B81" s="354"/>
      <c r="C81" s="163" t="s">
        <v>18</v>
      </c>
      <c r="D81" s="12" t="s">
        <v>169</v>
      </c>
      <c r="E81" s="49">
        <v>88421</v>
      </c>
      <c r="F81" s="51">
        <v>91815</v>
      </c>
      <c r="G81" s="75">
        <f t="shared" si="2"/>
        <v>103.83845466574681</v>
      </c>
    </row>
    <row r="82" spans="1:7" ht="15.75" customHeight="1">
      <c r="A82" s="353"/>
      <c r="B82" s="354"/>
      <c r="C82" s="163" t="s">
        <v>19</v>
      </c>
      <c r="D82" s="12" t="s">
        <v>171</v>
      </c>
      <c r="E82" s="49">
        <v>25000</v>
      </c>
      <c r="F82" s="51">
        <v>12586</v>
      </c>
      <c r="G82" s="75">
        <f t="shared" si="2"/>
        <v>50.344</v>
      </c>
    </row>
    <row r="83" spans="1:7" ht="15.75" customHeight="1">
      <c r="A83" s="353"/>
      <c r="B83" s="354"/>
      <c r="C83" s="163" t="s">
        <v>92</v>
      </c>
      <c r="D83" s="12" t="s">
        <v>172</v>
      </c>
      <c r="E83" s="49">
        <v>0</v>
      </c>
      <c r="F83" s="51">
        <v>220</v>
      </c>
      <c r="G83" s="75"/>
    </row>
    <row r="84" spans="1:7" ht="15.75" customHeight="1">
      <c r="A84" s="353"/>
      <c r="B84" s="354"/>
      <c r="C84" s="163" t="s">
        <v>195</v>
      </c>
      <c r="D84" s="12" t="s">
        <v>196</v>
      </c>
      <c r="E84" s="49">
        <v>200</v>
      </c>
      <c r="F84" s="51">
        <v>0</v>
      </c>
      <c r="G84" s="75"/>
    </row>
    <row r="85" spans="1:7" ht="15.75" customHeight="1">
      <c r="A85" s="353"/>
      <c r="B85" s="354"/>
      <c r="C85" s="163" t="s">
        <v>20</v>
      </c>
      <c r="D85" s="10" t="s">
        <v>165</v>
      </c>
      <c r="E85" s="49">
        <v>165010</v>
      </c>
      <c r="F85" s="51">
        <v>160909.82</v>
      </c>
      <c r="G85" s="75">
        <f aca="true" t="shared" si="3" ref="G85:G122">F85/E85*100</f>
        <v>97.51519301860495</v>
      </c>
    </row>
    <row r="86" spans="1:7" ht="30.75" customHeight="1">
      <c r="A86" s="353"/>
      <c r="B86" s="354"/>
      <c r="C86" s="163" t="s">
        <v>141</v>
      </c>
      <c r="D86" s="12" t="s">
        <v>142</v>
      </c>
      <c r="E86" s="49">
        <v>4000</v>
      </c>
      <c r="F86" s="51">
        <v>4116.97</v>
      </c>
      <c r="G86" s="75">
        <f t="shared" si="3"/>
        <v>102.92425</v>
      </c>
    </row>
    <row r="87" spans="1:7" ht="30">
      <c r="A87" s="355"/>
      <c r="B87" s="356"/>
      <c r="C87" s="163" t="s">
        <v>13</v>
      </c>
      <c r="D87" s="12" t="s">
        <v>170</v>
      </c>
      <c r="E87" s="49">
        <v>4800</v>
      </c>
      <c r="F87" s="51">
        <v>4816.63</v>
      </c>
      <c r="G87" s="75">
        <f t="shared" si="3"/>
        <v>100.34645833333333</v>
      </c>
    </row>
    <row r="88" spans="1:7" ht="45">
      <c r="A88" s="199"/>
      <c r="B88" s="142" t="s">
        <v>74</v>
      </c>
      <c r="C88" s="171"/>
      <c r="D88" s="24" t="s">
        <v>75</v>
      </c>
      <c r="E88" s="48">
        <f>SUM(E89:E91)</f>
        <v>60331.67</v>
      </c>
      <c r="F88" s="48">
        <f>SUM(F89:F91)</f>
        <v>52635.74999999999</v>
      </c>
      <c r="G88" s="74">
        <f t="shared" si="3"/>
        <v>87.24397982021713</v>
      </c>
    </row>
    <row r="89" spans="1:7" ht="30">
      <c r="A89" s="451"/>
      <c r="B89" s="452"/>
      <c r="C89" s="168" t="s">
        <v>173</v>
      </c>
      <c r="D89" s="233" t="s">
        <v>174</v>
      </c>
      <c r="E89" s="230">
        <v>30331.67</v>
      </c>
      <c r="F89" s="230">
        <v>30331.67</v>
      </c>
      <c r="G89" s="87">
        <f t="shared" si="3"/>
        <v>100</v>
      </c>
    </row>
    <row r="90" spans="1:7" ht="15.75" customHeight="1">
      <c r="A90" s="380"/>
      <c r="B90" s="381"/>
      <c r="C90" s="163" t="s">
        <v>21</v>
      </c>
      <c r="D90" s="12" t="s">
        <v>76</v>
      </c>
      <c r="E90" s="49">
        <v>15000</v>
      </c>
      <c r="F90" s="51">
        <v>13638.48</v>
      </c>
      <c r="G90" s="75">
        <f t="shared" si="3"/>
        <v>90.9232</v>
      </c>
    </row>
    <row r="91" spans="1:7" ht="19.5" customHeight="1">
      <c r="A91" s="453"/>
      <c r="B91" s="454"/>
      <c r="C91" s="163" t="s">
        <v>143</v>
      </c>
      <c r="D91" s="12" t="s">
        <v>144</v>
      </c>
      <c r="E91" s="49">
        <v>15000</v>
      </c>
      <c r="F91" s="51">
        <v>8665.6</v>
      </c>
      <c r="G91" s="75">
        <f t="shared" si="3"/>
        <v>57.77066666666667</v>
      </c>
    </row>
    <row r="92" spans="1:7" ht="30">
      <c r="A92" s="200"/>
      <c r="B92" s="169" t="s">
        <v>77</v>
      </c>
      <c r="C92" s="172"/>
      <c r="D92" s="24" t="s">
        <v>78</v>
      </c>
      <c r="E92" s="48">
        <f>SUM(E93:E94)</f>
        <v>5666330.57</v>
      </c>
      <c r="F92" s="43">
        <f>SUM(F93:F94)</f>
        <v>5666329.45</v>
      </c>
      <c r="G92" s="74">
        <f t="shared" si="3"/>
        <v>99.99998023412178</v>
      </c>
    </row>
    <row r="93" spans="1:7" ht="15.75" customHeight="1">
      <c r="A93" s="351"/>
      <c r="B93" s="352"/>
      <c r="C93" s="163" t="s">
        <v>23</v>
      </c>
      <c r="D93" s="12" t="s">
        <v>69</v>
      </c>
      <c r="E93" s="49">
        <v>5629020.57</v>
      </c>
      <c r="F93" s="51">
        <v>5629020.57</v>
      </c>
      <c r="G93" s="75">
        <f t="shared" si="3"/>
        <v>100</v>
      </c>
    </row>
    <row r="94" spans="1:7" ht="15.75" customHeight="1">
      <c r="A94" s="355"/>
      <c r="B94" s="356"/>
      <c r="C94" s="163" t="s">
        <v>24</v>
      </c>
      <c r="D94" s="12" t="s">
        <v>175</v>
      </c>
      <c r="E94" s="49">
        <v>37310</v>
      </c>
      <c r="F94" s="51">
        <v>37308.88</v>
      </c>
      <c r="G94" s="75">
        <f t="shared" si="3"/>
        <v>99.99699812382738</v>
      </c>
    </row>
    <row r="95" spans="1:7" ht="15.75">
      <c r="A95" s="367">
        <v>758</v>
      </c>
      <c r="B95" s="368"/>
      <c r="C95" s="369"/>
      <c r="D95" s="27" t="s">
        <v>79</v>
      </c>
      <c r="E95" s="50">
        <f>SUM(E106,E102,E100,E98,E96,)</f>
        <v>10780487.58</v>
      </c>
      <c r="F95" s="50">
        <f>SUM(F106,F102,F100,F98,F96,)</f>
        <v>10800328.52</v>
      </c>
      <c r="G95" s="76">
        <f t="shared" si="3"/>
        <v>100.18404492239117</v>
      </c>
    </row>
    <row r="96" spans="1:7" ht="30">
      <c r="A96" s="194"/>
      <c r="B96" s="176">
        <v>75801</v>
      </c>
      <c r="C96" s="169"/>
      <c r="D96" s="24" t="s">
        <v>80</v>
      </c>
      <c r="E96" s="197">
        <f>SUM(E97)</f>
        <v>5640832</v>
      </c>
      <c r="F96" s="198">
        <f>SUM(F97)</f>
        <v>5640832</v>
      </c>
      <c r="G96" s="156">
        <f t="shared" si="3"/>
        <v>100</v>
      </c>
    </row>
    <row r="97" spans="1:7" ht="15">
      <c r="A97" s="365"/>
      <c r="B97" s="366"/>
      <c r="C97" s="162" t="s">
        <v>81</v>
      </c>
      <c r="D97" s="4" t="s">
        <v>82</v>
      </c>
      <c r="E97" s="44">
        <v>5640832</v>
      </c>
      <c r="F97" s="51">
        <v>5640832</v>
      </c>
      <c r="G97" s="75">
        <f t="shared" si="3"/>
        <v>100</v>
      </c>
    </row>
    <row r="98" spans="1:7" ht="19.5" customHeight="1">
      <c r="A98" s="196"/>
      <c r="B98" s="176">
        <v>75807</v>
      </c>
      <c r="C98" s="169"/>
      <c r="D98" s="24" t="s">
        <v>83</v>
      </c>
      <c r="E98" s="54">
        <f>SUM(E99)</f>
        <v>4777032</v>
      </c>
      <c r="F98" s="158">
        <f>SUM(F99)</f>
        <v>4777032</v>
      </c>
      <c r="G98" s="88">
        <f t="shared" si="3"/>
        <v>100</v>
      </c>
    </row>
    <row r="99" spans="1:7" ht="15">
      <c r="A99" s="365"/>
      <c r="B99" s="366"/>
      <c r="C99" s="162" t="s">
        <v>81</v>
      </c>
      <c r="D99" s="4" t="s">
        <v>82</v>
      </c>
      <c r="E99" s="44">
        <v>4777032</v>
      </c>
      <c r="F99" s="51">
        <v>4777032</v>
      </c>
      <c r="G99" s="75">
        <f t="shared" si="3"/>
        <v>100</v>
      </c>
    </row>
    <row r="100" spans="1:7" ht="30">
      <c r="A100" s="272"/>
      <c r="B100" s="313">
        <v>75809</v>
      </c>
      <c r="C100" s="170"/>
      <c r="D100" s="111" t="s">
        <v>222</v>
      </c>
      <c r="E100" s="157">
        <f>SUM(E101,)</f>
        <v>23120</v>
      </c>
      <c r="F100" s="157">
        <f>SUM(F101,)</f>
        <v>22420.66</v>
      </c>
      <c r="G100" s="88">
        <f t="shared" si="3"/>
        <v>96.97517301038062</v>
      </c>
    </row>
    <row r="101" spans="1:7" ht="45">
      <c r="A101" s="219"/>
      <c r="B101" s="220"/>
      <c r="C101" s="162" t="s">
        <v>197</v>
      </c>
      <c r="D101" s="4" t="s">
        <v>221</v>
      </c>
      <c r="E101" s="44">
        <v>23120</v>
      </c>
      <c r="F101" s="66">
        <v>22420.66</v>
      </c>
      <c r="G101" s="75">
        <f t="shared" si="3"/>
        <v>96.97517301038062</v>
      </c>
    </row>
    <row r="102" spans="1:7" ht="15">
      <c r="A102" s="196"/>
      <c r="B102" s="176">
        <v>75814</v>
      </c>
      <c r="C102" s="169"/>
      <c r="D102" s="24" t="s">
        <v>85</v>
      </c>
      <c r="E102" s="54">
        <f>SUM(E103:E105)</f>
        <v>267807.57999999996</v>
      </c>
      <c r="F102" s="54">
        <f>SUM(F103:F105)</f>
        <v>288347.86</v>
      </c>
      <c r="G102" s="88">
        <f t="shared" si="3"/>
        <v>107.66979037710584</v>
      </c>
    </row>
    <row r="103" spans="1:7" ht="15">
      <c r="A103" s="444"/>
      <c r="B103" s="331"/>
      <c r="C103" s="162" t="s">
        <v>41</v>
      </c>
      <c r="D103" s="4" t="s">
        <v>42</v>
      </c>
      <c r="E103" s="44">
        <v>223000</v>
      </c>
      <c r="F103" s="51">
        <v>243540.28</v>
      </c>
      <c r="G103" s="137">
        <f t="shared" si="3"/>
        <v>109.21088789237668</v>
      </c>
    </row>
    <row r="104" spans="1:7" ht="36" customHeight="1">
      <c r="A104" s="445"/>
      <c r="B104" s="333"/>
      <c r="C104" s="162" t="s">
        <v>44</v>
      </c>
      <c r="D104" s="8" t="s">
        <v>91</v>
      </c>
      <c r="E104" s="44">
        <v>8945.58</v>
      </c>
      <c r="F104" s="51">
        <v>8945.58</v>
      </c>
      <c r="G104" s="137">
        <f t="shared" si="3"/>
        <v>100</v>
      </c>
    </row>
    <row r="105" spans="1:7" ht="46.5" customHeight="1">
      <c r="A105" s="446"/>
      <c r="B105" s="433"/>
      <c r="C105" s="162" t="s">
        <v>198</v>
      </c>
      <c r="D105" s="8" t="s">
        <v>203</v>
      </c>
      <c r="E105" s="44">
        <v>35862</v>
      </c>
      <c r="F105" s="66">
        <v>35862</v>
      </c>
      <c r="G105" s="137">
        <f t="shared" si="3"/>
        <v>100</v>
      </c>
    </row>
    <row r="106" spans="1:7" ht="21" customHeight="1">
      <c r="A106" s="194"/>
      <c r="B106" s="176">
        <v>75831</v>
      </c>
      <c r="C106" s="169"/>
      <c r="D106" s="195" t="s">
        <v>84</v>
      </c>
      <c r="E106" s="54">
        <f>SUM(E107)</f>
        <v>71696</v>
      </c>
      <c r="F106" s="158">
        <f>SUM(F107)</f>
        <v>71696</v>
      </c>
      <c r="G106" s="88">
        <f t="shared" si="3"/>
        <v>100</v>
      </c>
    </row>
    <row r="107" spans="1:7" ht="15">
      <c r="A107" s="387"/>
      <c r="B107" s="388"/>
      <c r="C107" s="36" t="s">
        <v>81</v>
      </c>
      <c r="D107" s="4" t="s">
        <v>82</v>
      </c>
      <c r="E107" s="44">
        <v>71696</v>
      </c>
      <c r="F107" s="51">
        <v>71696</v>
      </c>
      <c r="G107" s="75">
        <f t="shared" si="3"/>
        <v>100</v>
      </c>
    </row>
    <row r="108" spans="1:7" ht="15.75">
      <c r="A108" s="336">
        <v>801</v>
      </c>
      <c r="B108" s="337"/>
      <c r="C108" s="338"/>
      <c r="D108" s="26" t="s">
        <v>25</v>
      </c>
      <c r="E108" s="40">
        <f>SUM(E126,E124,E121,E119,E113,E109,)</f>
        <v>810703</v>
      </c>
      <c r="F108" s="40">
        <f>SUM(F126,F124,F121,F119,F113,F109,)</f>
        <v>806494.55</v>
      </c>
      <c r="G108" s="76">
        <f t="shared" si="3"/>
        <v>99.48088880884862</v>
      </c>
    </row>
    <row r="109" spans="1:7" ht="15">
      <c r="A109" s="190"/>
      <c r="B109" s="192" t="s">
        <v>114</v>
      </c>
      <c r="C109" s="187"/>
      <c r="D109" s="188" t="s">
        <v>115</v>
      </c>
      <c r="E109" s="189">
        <f>SUM(E110:E112)</f>
        <v>11500</v>
      </c>
      <c r="F109" s="189">
        <f>SUM(F110:F112)</f>
        <v>19064.8</v>
      </c>
      <c r="G109" s="88">
        <f t="shared" si="3"/>
        <v>165.7808695652174</v>
      </c>
    </row>
    <row r="110" spans="1:7" ht="30">
      <c r="A110" s="322"/>
      <c r="B110" s="323"/>
      <c r="C110" s="163" t="s">
        <v>30</v>
      </c>
      <c r="D110" s="8" t="s">
        <v>145</v>
      </c>
      <c r="E110" s="67">
        <v>6000</v>
      </c>
      <c r="F110" s="67">
        <v>13416.8</v>
      </c>
      <c r="G110" s="87">
        <f t="shared" si="3"/>
        <v>223.61333333333332</v>
      </c>
    </row>
    <row r="111" spans="1:7" ht="15.75">
      <c r="A111" s="324"/>
      <c r="B111" s="325"/>
      <c r="C111" s="163" t="s">
        <v>41</v>
      </c>
      <c r="D111" s="8" t="s">
        <v>42</v>
      </c>
      <c r="E111" s="67">
        <v>1500</v>
      </c>
      <c r="F111" s="67">
        <v>1648</v>
      </c>
      <c r="G111" s="87">
        <f t="shared" si="3"/>
        <v>109.86666666666667</v>
      </c>
    </row>
    <row r="112" spans="1:7" ht="30">
      <c r="A112" s="324"/>
      <c r="B112" s="325"/>
      <c r="C112" s="163" t="s">
        <v>44</v>
      </c>
      <c r="D112" s="8" t="s">
        <v>91</v>
      </c>
      <c r="E112" s="67">
        <v>4000</v>
      </c>
      <c r="F112" s="67">
        <v>4000</v>
      </c>
      <c r="G112" s="87">
        <f t="shared" si="3"/>
        <v>100</v>
      </c>
    </row>
    <row r="113" spans="1:7" ht="15">
      <c r="A113" s="190"/>
      <c r="B113" s="187" t="s">
        <v>108</v>
      </c>
      <c r="C113" s="187"/>
      <c r="D113" s="188" t="s">
        <v>26</v>
      </c>
      <c r="E113" s="189">
        <f>SUM(E114:E118)</f>
        <v>369158</v>
      </c>
      <c r="F113" s="189">
        <f>SUM(F114:F118)</f>
        <v>360822.19</v>
      </c>
      <c r="G113" s="83">
        <f t="shared" si="3"/>
        <v>97.7419397656288</v>
      </c>
    </row>
    <row r="114" spans="1:7" ht="30">
      <c r="A114" s="373"/>
      <c r="B114" s="327"/>
      <c r="C114" s="163" t="s">
        <v>122</v>
      </c>
      <c r="D114" s="12" t="s">
        <v>123</v>
      </c>
      <c r="E114" s="49">
        <v>17000</v>
      </c>
      <c r="F114" s="53">
        <v>17999.32</v>
      </c>
      <c r="G114" s="75">
        <f t="shared" si="3"/>
        <v>105.87835294117647</v>
      </c>
    </row>
    <row r="115" spans="1:7" ht="45">
      <c r="A115" s="430"/>
      <c r="B115" s="329"/>
      <c r="C115" s="163" t="s">
        <v>124</v>
      </c>
      <c r="D115" s="12" t="s">
        <v>125</v>
      </c>
      <c r="E115" s="49">
        <v>10000</v>
      </c>
      <c r="F115" s="53">
        <v>9638.5</v>
      </c>
      <c r="G115" s="75">
        <f t="shared" si="3"/>
        <v>96.385</v>
      </c>
    </row>
    <row r="116" spans="1:7" ht="15">
      <c r="A116" s="430"/>
      <c r="B116" s="329"/>
      <c r="C116" s="163" t="s">
        <v>3</v>
      </c>
      <c r="D116" s="28" t="s">
        <v>38</v>
      </c>
      <c r="E116" s="49">
        <v>120000</v>
      </c>
      <c r="F116" s="53">
        <v>112532.37</v>
      </c>
      <c r="G116" s="75">
        <f t="shared" si="3"/>
        <v>93.776975</v>
      </c>
    </row>
    <row r="117" spans="1:7" ht="15">
      <c r="A117" s="430"/>
      <c r="B117" s="329"/>
      <c r="C117" s="163" t="s">
        <v>41</v>
      </c>
      <c r="D117" s="28" t="s">
        <v>42</v>
      </c>
      <c r="E117" s="49">
        <v>1800</v>
      </c>
      <c r="F117" s="53">
        <v>1800</v>
      </c>
      <c r="G117" s="75">
        <f t="shared" si="3"/>
        <v>100</v>
      </c>
    </row>
    <row r="118" spans="1:7" ht="30">
      <c r="A118" s="430"/>
      <c r="B118" s="329"/>
      <c r="C118" s="163" t="s">
        <v>44</v>
      </c>
      <c r="D118" s="8" t="s">
        <v>91</v>
      </c>
      <c r="E118" s="49">
        <v>220358</v>
      </c>
      <c r="F118" s="53">
        <v>218852</v>
      </c>
      <c r="G118" s="75">
        <f t="shared" si="3"/>
        <v>99.31656667786058</v>
      </c>
    </row>
    <row r="119" spans="1:7" ht="15">
      <c r="A119" s="110"/>
      <c r="B119" s="110" t="s">
        <v>199</v>
      </c>
      <c r="C119" s="170"/>
      <c r="D119" s="101" t="s">
        <v>212</v>
      </c>
      <c r="E119" s="157">
        <f>SUM(E120,)</f>
        <v>500</v>
      </c>
      <c r="F119" s="157">
        <f>SUM(F120,)</f>
        <v>400</v>
      </c>
      <c r="G119" s="88">
        <f t="shared" si="3"/>
        <v>80</v>
      </c>
    </row>
    <row r="120" spans="1:7" ht="15">
      <c r="A120" s="261"/>
      <c r="B120" s="262"/>
      <c r="C120" s="163" t="s">
        <v>3</v>
      </c>
      <c r="D120" s="8" t="s">
        <v>38</v>
      </c>
      <c r="E120" s="49">
        <v>500</v>
      </c>
      <c r="F120" s="273">
        <v>400</v>
      </c>
      <c r="G120" s="75">
        <f t="shared" si="3"/>
        <v>80</v>
      </c>
    </row>
    <row r="121" spans="1:7" ht="15">
      <c r="A121" s="5"/>
      <c r="B121" s="187" t="s">
        <v>103</v>
      </c>
      <c r="C121" s="187"/>
      <c r="D121" s="188" t="s">
        <v>104</v>
      </c>
      <c r="E121" s="189">
        <f>SUM(E122:E123)</f>
        <v>200000</v>
      </c>
      <c r="F121" s="189">
        <f>SUM(F122:F123)</f>
        <v>203237.4</v>
      </c>
      <c r="G121" s="88">
        <f t="shared" si="3"/>
        <v>101.61869999999999</v>
      </c>
    </row>
    <row r="122" spans="1:7" ht="53.25" customHeight="1">
      <c r="A122" s="326"/>
      <c r="B122" s="327"/>
      <c r="C122" s="163" t="s">
        <v>124</v>
      </c>
      <c r="D122" s="12" t="s">
        <v>125</v>
      </c>
      <c r="E122" s="49">
        <v>200000</v>
      </c>
      <c r="F122" s="51">
        <v>202379.4</v>
      </c>
      <c r="G122" s="87">
        <f t="shared" si="3"/>
        <v>101.1897</v>
      </c>
    </row>
    <row r="123" spans="1:7" ht="15.75" customHeight="1">
      <c r="A123" s="328"/>
      <c r="B123" s="329"/>
      <c r="C123" s="163" t="s">
        <v>3</v>
      </c>
      <c r="D123" s="12" t="s">
        <v>38</v>
      </c>
      <c r="E123" s="49"/>
      <c r="F123" s="51">
        <v>858</v>
      </c>
      <c r="G123" s="87"/>
    </row>
    <row r="124" spans="1:7" ht="51" customHeight="1">
      <c r="A124" s="110"/>
      <c r="B124" s="170" t="s">
        <v>146</v>
      </c>
      <c r="C124" s="110"/>
      <c r="D124" s="111" t="s">
        <v>147</v>
      </c>
      <c r="E124" s="157">
        <f>SUM(E125)</f>
        <v>46206</v>
      </c>
      <c r="F124" s="157">
        <f>SUM(F125)</f>
        <v>45753.36</v>
      </c>
      <c r="G124" s="88">
        <f>F124/E124*100</f>
        <v>99.0203869627321</v>
      </c>
    </row>
    <row r="125" spans="1:7" ht="45" customHeight="1">
      <c r="A125" s="105"/>
      <c r="B125" s="106"/>
      <c r="C125" s="163" t="s">
        <v>65</v>
      </c>
      <c r="D125" s="4" t="s">
        <v>98</v>
      </c>
      <c r="E125" s="49">
        <v>46206</v>
      </c>
      <c r="F125" s="51">
        <v>45753.36</v>
      </c>
      <c r="G125" s="87">
        <f>F125/E125*100</f>
        <v>99.0203869627321</v>
      </c>
    </row>
    <row r="126" spans="1:7" ht="20.25" customHeight="1">
      <c r="A126" s="110"/>
      <c r="B126" s="110" t="s">
        <v>182</v>
      </c>
      <c r="C126" s="170"/>
      <c r="D126" s="111" t="s">
        <v>47</v>
      </c>
      <c r="E126" s="157">
        <f>SUM(E127:E130)</f>
        <v>183339</v>
      </c>
      <c r="F126" s="157">
        <f>SUM(F127:F130)</f>
        <v>177216.8</v>
      </c>
      <c r="G126" s="81">
        <f>F126/E126*100</f>
        <v>96.66072139588412</v>
      </c>
    </row>
    <row r="127" spans="1:7" ht="20.25" customHeight="1">
      <c r="A127" s="357"/>
      <c r="B127" s="358"/>
      <c r="C127" s="168" t="s">
        <v>41</v>
      </c>
      <c r="D127" s="233" t="s">
        <v>200</v>
      </c>
      <c r="E127" s="136">
        <v>3300</v>
      </c>
      <c r="F127" s="136">
        <v>3300</v>
      </c>
      <c r="G127" s="87"/>
    </row>
    <row r="128" spans="1:7" ht="45" customHeight="1">
      <c r="A128" s="359"/>
      <c r="B128" s="360"/>
      <c r="C128" s="163" t="s">
        <v>183</v>
      </c>
      <c r="D128" s="4" t="s">
        <v>184</v>
      </c>
      <c r="E128" s="49">
        <v>26197</v>
      </c>
      <c r="F128" s="66">
        <v>25545.8</v>
      </c>
      <c r="G128" s="87">
        <f aca="true" t="shared" si="4" ref="G128:G135">F128/E128*100</f>
        <v>97.51421918540291</v>
      </c>
    </row>
    <row r="129" spans="1:7" ht="29.25" customHeight="1">
      <c r="A129" s="359"/>
      <c r="B129" s="360"/>
      <c r="C129" s="163" t="s">
        <v>148</v>
      </c>
      <c r="D129" s="4" t="s">
        <v>204</v>
      </c>
      <c r="E129" s="49">
        <v>126842</v>
      </c>
      <c r="F129" s="66">
        <v>126771</v>
      </c>
      <c r="G129" s="87">
        <f t="shared" si="4"/>
        <v>99.94402484981315</v>
      </c>
    </row>
    <row r="130" spans="1:7" ht="33" customHeight="1">
      <c r="A130" s="361"/>
      <c r="B130" s="362"/>
      <c r="C130" s="163" t="s">
        <v>181</v>
      </c>
      <c r="D130" s="4" t="s">
        <v>205</v>
      </c>
      <c r="E130" s="49">
        <v>27000</v>
      </c>
      <c r="F130" s="66">
        <v>21600</v>
      </c>
      <c r="G130" s="87">
        <f t="shared" si="4"/>
        <v>80</v>
      </c>
    </row>
    <row r="131" spans="1:7" ht="15.75" customHeight="1">
      <c r="A131" s="315" t="s">
        <v>86</v>
      </c>
      <c r="B131" s="316"/>
      <c r="C131" s="317"/>
      <c r="D131" s="27" t="s">
        <v>88</v>
      </c>
      <c r="E131" s="50">
        <f>SUM(E133,)</f>
        <v>102000</v>
      </c>
      <c r="F131" s="50">
        <f>SUM(F133,)</f>
        <v>101974.81</v>
      </c>
      <c r="G131" s="76">
        <f t="shared" si="4"/>
        <v>99.97530392156862</v>
      </c>
    </row>
    <row r="132" spans="1:7" ht="15">
      <c r="A132" s="79"/>
      <c r="B132" s="25" t="s">
        <v>61</v>
      </c>
      <c r="C132" s="63"/>
      <c r="D132" s="24" t="s">
        <v>87</v>
      </c>
      <c r="E132" s="54">
        <f>SUM(D133:E133)</f>
        <v>102000</v>
      </c>
      <c r="F132" s="158">
        <f>SUM(F133)</f>
        <v>101974.81</v>
      </c>
      <c r="G132" s="88">
        <f t="shared" si="4"/>
        <v>99.97530392156862</v>
      </c>
    </row>
    <row r="133" spans="1:7" ht="30">
      <c r="A133" s="334"/>
      <c r="B133" s="335"/>
      <c r="C133" s="163" t="s">
        <v>22</v>
      </c>
      <c r="D133" s="12" t="s">
        <v>49</v>
      </c>
      <c r="E133" s="49">
        <v>102000</v>
      </c>
      <c r="F133" s="51">
        <v>101974.81</v>
      </c>
      <c r="G133" s="75">
        <f t="shared" si="4"/>
        <v>99.97530392156862</v>
      </c>
    </row>
    <row r="134" spans="1:7" ht="15.75">
      <c r="A134" s="336" t="s">
        <v>36</v>
      </c>
      <c r="B134" s="337"/>
      <c r="C134" s="338"/>
      <c r="D134" s="26" t="s">
        <v>27</v>
      </c>
      <c r="E134" s="40">
        <f>SUM(E153,E151,E149,E147,E144,E142,E140,E138,E135,)</f>
        <v>2125673.55</v>
      </c>
      <c r="F134" s="40">
        <f>SUM(F153,F151,F149,F147,F144,F142,F140,F138,F135,)</f>
        <v>2106699.35</v>
      </c>
      <c r="G134" s="76">
        <f t="shared" si="4"/>
        <v>99.10737939981425</v>
      </c>
    </row>
    <row r="135" spans="1:7" ht="15.75">
      <c r="A135" s="89"/>
      <c r="B135" s="178">
        <v>85203</v>
      </c>
      <c r="C135" s="179"/>
      <c r="D135" s="186" t="s">
        <v>62</v>
      </c>
      <c r="E135" s="246">
        <f>SUM(E137:E137)</f>
        <v>883803</v>
      </c>
      <c r="F135" s="246">
        <f>SUM(F136:F137)</f>
        <v>883911.92</v>
      </c>
      <c r="G135" s="81">
        <f t="shared" si="4"/>
        <v>100.01232401338306</v>
      </c>
    </row>
    <row r="136" spans="1:7" ht="15">
      <c r="A136" s="330"/>
      <c r="B136" s="331"/>
      <c r="C136" s="253" t="s">
        <v>41</v>
      </c>
      <c r="D136" s="250" t="s">
        <v>42</v>
      </c>
      <c r="E136" s="251"/>
      <c r="F136" s="252">
        <v>110</v>
      </c>
      <c r="G136" s="137"/>
    </row>
    <row r="137" spans="1:7" ht="48.75" customHeight="1">
      <c r="A137" s="332"/>
      <c r="B137" s="333"/>
      <c r="C137" s="167">
        <v>2010</v>
      </c>
      <c r="D137" s="8" t="s">
        <v>66</v>
      </c>
      <c r="E137" s="55">
        <v>883803</v>
      </c>
      <c r="F137" s="51">
        <v>883801.92</v>
      </c>
      <c r="G137" s="75">
        <f aca="true" t="shared" si="5" ref="G137:G144">F137/E137*100</f>
        <v>99.99987780082213</v>
      </c>
    </row>
    <row r="138" spans="1:7" ht="84.75" customHeight="1">
      <c r="A138" s="6"/>
      <c r="B138" s="282">
        <v>85213</v>
      </c>
      <c r="C138" s="19"/>
      <c r="D138" s="20" t="s">
        <v>99</v>
      </c>
      <c r="E138" s="64">
        <f>SUM(E139:E139)</f>
        <v>6746</v>
      </c>
      <c r="F138" s="64">
        <f>SUM(F139:F139)</f>
        <v>6482.4</v>
      </c>
      <c r="G138" s="74">
        <f t="shared" si="5"/>
        <v>96.09249925882004</v>
      </c>
    </row>
    <row r="139" spans="1:7" ht="30">
      <c r="A139" s="460"/>
      <c r="B139" s="461"/>
      <c r="C139" s="166">
        <v>2030</v>
      </c>
      <c r="D139" s="8" t="s">
        <v>91</v>
      </c>
      <c r="E139" s="56">
        <v>6746</v>
      </c>
      <c r="F139" s="51">
        <v>6482.4</v>
      </c>
      <c r="G139" s="75">
        <f t="shared" si="5"/>
        <v>96.09249925882004</v>
      </c>
    </row>
    <row r="140" spans="1:7" ht="30">
      <c r="A140" s="89"/>
      <c r="B140" s="182">
        <v>85214</v>
      </c>
      <c r="C140" s="179"/>
      <c r="D140" s="180" t="s">
        <v>45</v>
      </c>
      <c r="E140" s="246">
        <f>SUM(E141:E141)</f>
        <v>19118</v>
      </c>
      <c r="F140" s="246">
        <f>SUM(F141:F141)</f>
        <v>19118</v>
      </c>
      <c r="G140" s="88">
        <f t="shared" si="5"/>
        <v>100</v>
      </c>
    </row>
    <row r="141" spans="1:7" ht="30">
      <c r="A141" s="458"/>
      <c r="B141" s="459"/>
      <c r="C141" s="165">
        <v>2030</v>
      </c>
      <c r="D141" s="8" t="s">
        <v>91</v>
      </c>
      <c r="E141" s="56">
        <v>19118</v>
      </c>
      <c r="F141" s="51">
        <v>19118</v>
      </c>
      <c r="G141" s="75">
        <f t="shared" si="5"/>
        <v>100</v>
      </c>
    </row>
    <row r="142" spans="1:7" ht="15">
      <c r="A142" s="184"/>
      <c r="B142" s="179">
        <v>85216</v>
      </c>
      <c r="C142" s="185"/>
      <c r="D142" s="180" t="s">
        <v>100</v>
      </c>
      <c r="E142" s="246">
        <f>SUM(E143:E143)</f>
        <v>72081</v>
      </c>
      <c r="F142" s="246">
        <f>SUM(F143:F143)</f>
        <v>69870.89</v>
      </c>
      <c r="G142" s="83">
        <f t="shared" si="5"/>
        <v>96.93385219405945</v>
      </c>
    </row>
    <row r="143" spans="1:7" ht="30">
      <c r="A143" s="458"/>
      <c r="B143" s="459"/>
      <c r="C143" s="165">
        <v>2030</v>
      </c>
      <c r="D143" s="8" t="s">
        <v>91</v>
      </c>
      <c r="E143" s="56">
        <v>72081</v>
      </c>
      <c r="F143" s="51">
        <v>69870.89</v>
      </c>
      <c r="G143" s="75">
        <f t="shared" si="5"/>
        <v>96.93385219405945</v>
      </c>
    </row>
    <row r="144" spans="1:7" ht="15.75">
      <c r="A144" s="92"/>
      <c r="B144" s="183">
        <v>85219</v>
      </c>
      <c r="C144" s="30"/>
      <c r="D144" s="31" t="s">
        <v>90</v>
      </c>
      <c r="E144" s="112">
        <f>SUM(E145:E146)</f>
        <v>120735</v>
      </c>
      <c r="F144" s="57">
        <f>SUM(F145:F146)</f>
        <v>120100.67</v>
      </c>
      <c r="G144" s="74">
        <f t="shared" si="5"/>
        <v>99.47460968236219</v>
      </c>
    </row>
    <row r="145" spans="1:7" ht="15.75">
      <c r="A145" s="330"/>
      <c r="B145" s="331"/>
      <c r="C145" s="231" t="s">
        <v>41</v>
      </c>
      <c r="D145" s="249" t="s">
        <v>42</v>
      </c>
      <c r="E145" s="251"/>
      <c r="F145" s="138">
        <v>99</v>
      </c>
      <c r="G145" s="87"/>
    </row>
    <row r="146" spans="1:7" ht="30">
      <c r="A146" s="432"/>
      <c r="B146" s="433"/>
      <c r="C146" s="165">
        <v>2030</v>
      </c>
      <c r="D146" s="8" t="s">
        <v>91</v>
      </c>
      <c r="E146" s="56">
        <v>120735</v>
      </c>
      <c r="F146" s="51">
        <v>120001.67</v>
      </c>
      <c r="G146" s="75">
        <f>F146/E146*100</f>
        <v>99.39261191866484</v>
      </c>
    </row>
    <row r="147" spans="1:7" ht="18" customHeight="1">
      <c r="A147" s="93"/>
      <c r="B147" s="182">
        <v>85228</v>
      </c>
      <c r="C147" s="179"/>
      <c r="D147" s="180" t="s">
        <v>89</v>
      </c>
      <c r="E147" s="181">
        <f>SUM(E148)</f>
        <v>15000</v>
      </c>
      <c r="F147" s="158">
        <f>SUM(F148)</f>
        <v>13948.75</v>
      </c>
      <c r="G147" s="88">
        <f>F147/E147*100</f>
        <v>92.99166666666666</v>
      </c>
    </row>
    <row r="148" spans="1:7" ht="15.75" customHeight="1">
      <c r="A148" s="395"/>
      <c r="B148" s="396"/>
      <c r="C148" s="29" t="s">
        <v>3</v>
      </c>
      <c r="D148" s="28" t="s">
        <v>38</v>
      </c>
      <c r="E148" s="55">
        <v>15000</v>
      </c>
      <c r="F148" s="51">
        <v>13948.75</v>
      </c>
      <c r="G148" s="75">
        <f>F148/E148*100</f>
        <v>92.99166666666666</v>
      </c>
    </row>
    <row r="149" spans="1:7" ht="15">
      <c r="A149" s="93"/>
      <c r="B149" s="177">
        <v>85230</v>
      </c>
      <c r="C149" s="32"/>
      <c r="D149" s="31" t="s">
        <v>128</v>
      </c>
      <c r="E149" s="57">
        <f>SUM(E150:E150)</f>
        <v>26583</v>
      </c>
      <c r="F149" s="57">
        <f>SUM(F150:F150)</f>
        <v>26583</v>
      </c>
      <c r="G149" s="88">
        <f>F149/E149*100</f>
        <v>100</v>
      </c>
    </row>
    <row r="150" spans="1:7" ht="30">
      <c r="A150" s="420"/>
      <c r="B150" s="421"/>
      <c r="C150" s="164" t="s">
        <v>44</v>
      </c>
      <c r="D150" s="28" t="s">
        <v>91</v>
      </c>
      <c r="E150" s="55">
        <v>26583</v>
      </c>
      <c r="F150" s="51">
        <v>26583</v>
      </c>
      <c r="G150" s="75">
        <f>F150/E150*100</f>
        <v>100</v>
      </c>
    </row>
    <row r="151" spans="1:7" ht="15">
      <c r="A151" s="225"/>
      <c r="B151" s="103">
        <v>85231</v>
      </c>
      <c r="C151" s="223"/>
      <c r="D151" s="101"/>
      <c r="E151" s="102">
        <f>SUM(E152,)</f>
        <v>254025.55</v>
      </c>
      <c r="F151" s="102">
        <f>SUM(F152,)</f>
        <v>239102.29</v>
      </c>
      <c r="G151" s="88">
        <f aca="true" t="shared" si="6" ref="G151:G157">F151/E151*100</f>
        <v>94.12529172754473</v>
      </c>
    </row>
    <row r="152" spans="1:7" ht="48.75" customHeight="1">
      <c r="A152" s="222"/>
      <c r="B152" s="224"/>
      <c r="C152" s="163" t="s">
        <v>198</v>
      </c>
      <c r="D152" s="8" t="s">
        <v>203</v>
      </c>
      <c r="E152" s="55">
        <v>254025.55</v>
      </c>
      <c r="F152" s="51">
        <v>239102.29</v>
      </c>
      <c r="G152" s="75">
        <f t="shared" si="6"/>
        <v>94.12529172754473</v>
      </c>
    </row>
    <row r="153" spans="1:7" ht="21.75" customHeight="1">
      <c r="A153" s="103"/>
      <c r="B153" s="103">
        <v>85295</v>
      </c>
      <c r="C153" s="170"/>
      <c r="D153" s="101" t="s">
        <v>47</v>
      </c>
      <c r="E153" s="102">
        <f>SUM(E154,)</f>
        <v>727582</v>
      </c>
      <c r="F153" s="102">
        <f>SUM(F154,)</f>
        <v>727581.43</v>
      </c>
      <c r="G153" s="88">
        <f t="shared" si="6"/>
        <v>99.9999216583148</v>
      </c>
    </row>
    <row r="154" spans="1:7" ht="66" customHeight="1">
      <c r="A154" s="274"/>
      <c r="B154" s="274"/>
      <c r="C154" s="163" t="s">
        <v>65</v>
      </c>
      <c r="D154" s="8" t="s">
        <v>66</v>
      </c>
      <c r="E154" s="55">
        <v>727582</v>
      </c>
      <c r="F154" s="51">
        <v>727581.43</v>
      </c>
      <c r="G154" s="75">
        <f t="shared" si="6"/>
        <v>99.9999216583148</v>
      </c>
    </row>
    <row r="155" spans="1:7" ht="52.5" customHeight="1">
      <c r="A155" s="434">
        <v>853</v>
      </c>
      <c r="B155" s="435"/>
      <c r="C155" s="436"/>
      <c r="D155" s="279" t="s">
        <v>202</v>
      </c>
      <c r="E155" s="276">
        <f>SUM(E156)</f>
        <v>4531350</v>
      </c>
      <c r="F155" s="276">
        <f>SUM(F156)</f>
        <v>4419775.01</v>
      </c>
      <c r="G155" s="215">
        <f t="shared" si="6"/>
        <v>97.53770973330244</v>
      </c>
    </row>
    <row r="156" spans="1:7" ht="26.25" customHeight="1">
      <c r="A156" s="176"/>
      <c r="B156" s="176">
        <v>85395</v>
      </c>
      <c r="C156" s="170"/>
      <c r="D156" s="280" t="s">
        <v>47</v>
      </c>
      <c r="E156" s="112">
        <f>SUM(E157)</f>
        <v>4531350</v>
      </c>
      <c r="F156" s="112">
        <f>SUM(F157)</f>
        <v>4419775.01</v>
      </c>
      <c r="G156" s="88">
        <f t="shared" si="6"/>
        <v>97.53770973330244</v>
      </c>
    </row>
    <row r="157" spans="1:7" ht="52.5" customHeight="1">
      <c r="A157" s="275"/>
      <c r="B157" s="275"/>
      <c r="C157" s="163" t="s">
        <v>180</v>
      </c>
      <c r="D157" s="8" t="s">
        <v>201</v>
      </c>
      <c r="E157" s="55">
        <v>4531350</v>
      </c>
      <c r="F157" s="51">
        <v>4419775.01</v>
      </c>
      <c r="G157" s="75">
        <f t="shared" si="6"/>
        <v>97.53770973330244</v>
      </c>
    </row>
    <row r="158" spans="1:7" ht="15.75" customHeight="1">
      <c r="A158" s="398">
        <v>854</v>
      </c>
      <c r="B158" s="399"/>
      <c r="C158" s="400"/>
      <c r="D158" s="34" t="s">
        <v>96</v>
      </c>
      <c r="E158" s="58">
        <f>SUM(E159)</f>
        <v>20000</v>
      </c>
      <c r="F158" s="59">
        <f>SUM(F159)</f>
        <v>17539.2</v>
      </c>
      <c r="G158" s="94">
        <f aca="true" t="shared" si="7" ref="G158:G189">F158/E158*100</f>
        <v>87.69600000000001</v>
      </c>
    </row>
    <row r="159" spans="1:7" ht="15">
      <c r="A159" s="93"/>
      <c r="B159" s="177">
        <v>85415</v>
      </c>
      <c r="C159" s="35"/>
      <c r="D159" s="31" t="s">
        <v>97</v>
      </c>
      <c r="E159" s="57">
        <f>SUM(E160)</f>
        <v>20000</v>
      </c>
      <c r="F159" s="158">
        <f>SUM(F160)</f>
        <v>17539.2</v>
      </c>
      <c r="G159" s="83">
        <f t="shared" si="7"/>
        <v>87.69600000000001</v>
      </c>
    </row>
    <row r="160" spans="1:7" ht="30">
      <c r="A160" s="395"/>
      <c r="B160" s="396"/>
      <c r="C160" s="164" t="s">
        <v>44</v>
      </c>
      <c r="D160" s="28" t="s">
        <v>91</v>
      </c>
      <c r="E160" s="55">
        <v>20000</v>
      </c>
      <c r="F160" s="51">
        <v>17539.2</v>
      </c>
      <c r="G160" s="95">
        <f t="shared" si="7"/>
        <v>87.69600000000001</v>
      </c>
    </row>
    <row r="161" spans="1:7" ht="15.75">
      <c r="A161" s="398">
        <v>855</v>
      </c>
      <c r="B161" s="399"/>
      <c r="C161" s="400"/>
      <c r="D161" s="107" t="s">
        <v>129</v>
      </c>
      <c r="E161" s="108">
        <f>SUM(E174,E172,E170,E166,E162,)</f>
        <v>4439491.02</v>
      </c>
      <c r="F161" s="108">
        <f>SUM(F174,F172,F170,F166,F162,)</f>
        <v>4375001.6</v>
      </c>
      <c r="G161" s="85">
        <f t="shared" si="7"/>
        <v>98.54736906304183</v>
      </c>
    </row>
    <row r="162" spans="1:7" ht="15.75">
      <c r="A162" s="113"/>
      <c r="B162" s="103">
        <v>85501</v>
      </c>
      <c r="C162" s="109"/>
      <c r="D162" s="101" t="s">
        <v>126</v>
      </c>
      <c r="E162" s="102">
        <f>SUM(E163:E165)</f>
        <v>2446053</v>
      </c>
      <c r="F162" s="102">
        <f>SUM(F163:F165)</f>
        <v>2418889.58</v>
      </c>
      <c r="G162" s="81">
        <f t="shared" si="7"/>
        <v>98.88949994133405</v>
      </c>
    </row>
    <row r="163" spans="1:7" ht="15.75">
      <c r="A163" s="339"/>
      <c r="B163" s="340"/>
      <c r="C163" s="277" t="s">
        <v>6</v>
      </c>
      <c r="D163" s="249"/>
      <c r="E163" s="252">
        <v>559</v>
      </c>
      <c r="F163" s="251">
        <v>559</v>
      </c>
      <c r="G163" s="87">
        <f t="shared" si="7"/>
        <v>100</v>
      </c>
    </row>
    <row r="164" spans="1:7" ht="75">
      <c r="A164" s="341"/>
      <c r="B164" s="342"/>
      <c r="C164" s="164" t="s">
        <v>130</v>
      </c>
      <c r="D164" s="28" t="s">
        <v>131</v>
      </c>
      <c r="E164" s="55">
        <v>2442994</v>
      </c>
      <c r="F164" s="66">
        <v>2415830.58</v>
      </c>
      <c r="G164" s="95">
        <f t="shared" si="7"/>
        <v>98.88810942638419</v>
      </c>
    </row>
    <row r="165" spans="1:7" ht="15.75">
      <c r="A165" s="343"/>
      <c r="B165" s="344"/>
      <c r="C165" s="164" t="s">
        <v>133</v>
      </c>
      <c r="D165" s="28"/>
      <c r="E165" s="55">
        <v>2500</v>
      </c>
      <c r="F165" s="66">
        <v>2500</v>
      </c>
      <c r="G165" s="95">
        <f t="shared" si="7"/>
        <v>100</v>
      </c>
    </row>
    <row r="166" spans="1:7" ht="60">
      <c r="A166" s="114"/>
      <c r="B166" s="176">
        <v>85502</v>
      </c>
      <c r="C166" s="109"/>
      <c r="D166" s="101" t="s">
        <v>132</v>
      </c>
      <c r="E166" s="112">
        <f>SUM(E167:E169)</f>
        <v>1968144.02</v>
      </c>
      <c r="F166" s="112">
        <f>SUM(F167:F169)</f>
        <v>1930818.02</v>
      </c>
      <c r="G166" s="81">
        <f t="shared" si="7"/>
        <v>98.10349244665541</v>
      </c>
    </row>
    <row r="167" spans="1:7" ht="60">
      <c r="A167" s="418"/>
      <c r="B167" s="419"/>
      <c r="C167" s="164" t="s">
        <v>65</v>
      </c>
      <c r="D167" s="8" t="s">
        <v>66</v>
      </c>
      <c r="E167" s="55">
        <v>1941526</v>
      </c>
      <c r="F167" s="66">
        <v>1923757.52</v>
      </c>
      <c r="G167" s="95">
        <f t="shared" si="7"/>
        <v>99.08481884867882</v>
      </c>
    </row>
    <row r="168" spans="1:7" ht="45">
      <c r="A168" s="418"/>
      <c r="B168" s="419"/>
      <c r="C168" s="164" t="s">
        <v>39</v>
      </c>
      <c r="D168" s="8" t="s">
        <v>40</v>
      </c>
      <c r="E168" s="55">
        <v>26280</v>
      </c>
      <c r="F168" s="66">
        <v>6722.48</v>
      </c>
      <c r="G168" s="95">
        <f t="shared" si="7"/>
        <v>25.58021308980213</v>
      </c>
    </row>
    <row r="169" spans="1:7" ht="75">
      <c r="A169" s="420"/>
      <c r="B169" s="421"/>
      <c r="C169" s="164" t="s">
        <v>133</v>
      </c>
      <c r="D169" s="28" t="s">
        <v>135</v>
      </c>
      <c r="E169" s="55">
        <v>338.02</v>
      </c>
      <c r="F169" s="66">
        <v>338.02</v>
      </c>
      <c r="G169" s="95">
        <f t="shared" si="7"/>
        <v>100</v>
      </c>
    </row>
    <row r="170" spans="1:7" ht="15.75">
      <c r="A170" s="115"/>
      <c r="B170" s="103">
        <v>85503</v>
      </c>
      <c r="C170" s="110"/>
      <c r="D170" s="111" t="s">
        <v>136</v>
      </c>
      <c r="E170" s="112">
        <f>SUM(E171)</f>
        <v>1050</v>
      </c>
      <c r="F170" s="112">
        <f>SUM(F171:F171)</f>
        <v>1050</v>
      </c>
      <c r="G170" s="81">
        <f t="shared" si="7"/>
        <v>100</v>
      </c>
    </row>
    <row r="171" spans="1:7" ht="44.25" customHeight="1">
      <c r="A171" s="422"/>
      <c r="B171" s="423"/>
      <c r="C171" s="29" t="s">
        <v>65</v>
      </c>
      <c r="D171" s="8" t="s">
        <v>66</v>
      </c>
      <c r="E171" s="55">
        <v>1050</v>
      </c>
      <c r="F171" s="66">
        <v>1050</v>
      </c>
      <c r="G171" s="95">
        <f t="shared" si="7"/>
        <v>100</v>
      </c>
    </row>
    <row r="172" spans="1:7" ht="15" customHeight="1">
      <c r="A172" s="114"/>
      <c r="B172" s="103">
        <v>85504</v>
      </c>
      <c r="C172" s="109"/>
      <c r="D172" s="101" t="s">
        <v>137</v>
      </c>
      <c r="E172" s="112">
        <f>SUM(E173:E173)</f>
        <v>3000</v>
      </c>
      <c r="F172" s="112">
        <f>SUM(F173:F173)</f>
        <v>3000</v>
      </c>
      <c r="G172" s="81">
        <f t="shared" si="7"/>
        <v>100</v>
      </c>
    </row>
    <row r="173" spans="1:7" ht="30.75" customHeight="1">
      <c r="A173" s="226"/>
      <c r="B173" s="221"/>
      <c r="C173" s="164" t="s">
        <v>159</v>
      </c>
      <c r="D173" s="8" t="s">
        <v>160</v>
      </c>
      <c r="E173" s="55">
        <v>3000</v>
      </c>
      <c r="F173" s="66">
        <v>3000</v>
      </c>
      <c r="G173" s="87">
        <f t="shared" si="7"/>
        <v>100</v>
      </c>
    </row>
    <row r="174" spans="1:7" ht="105">
      <c r="A174" s="103"/>
      <c r="B174" s="176">
        <v>85513</v>
      </c>
      <c r="C174" s="109"/>
      <c r="D174" s="101" t="s">
        <v>150</v>
      </c>
      <c r="E174" s="112">
        <f>SUM(E175)</f>
        <v>21244</v>
      </c>
      <c r="F174" s="112">
        <f>SUM(F175)</f>
        <v>21244</v>
      </c>
      <c r="G174" s="81">
        <f t="shared" si="7"/>
        <v>100</v>
      </c>
    </row>
    <row r="175" spans="1:7" ht="63" customHeight="1">
      <c r="A175" s="457"/>
      <c r="B175" s="396"/>
      <c r="C175" s="164" t="s">
        <v>65</v>
      </c>
      <c r="D175" s="8" t="s">
        <v>66</v>
      </c>
      <c r="E175" s="55">
        <v>21244</v>
      </c>
      <c r="F175" s="66">
        <v>21244</v>
      </c>
      <c r="G175" s="95">
        <f t="shared" si="7"/>
        <v>100</v>
      </c>
    </row>
    <row r="176" spans="1:7" ht="28.5">
      <c r="A176" s="413">
        <v>900</v>
      </c>
      <c r="B176" s="414"/>
      <c r="C176" s="415"/>
      <c r="D176" s="39" t="s">
        <v>28</v>
      </c>
      <c r="E176" s="52">
        <f>SUM(E177,E180,E184,E186,E188,)</f>
        <v>1623205</v>
      </c>
      <c r="F176" s="52">
        <f>SUM(F177,F180,F184,F186,F188,)</f>
        <v>1555186.08</v>
      </c>
      <c r="G176" s="96">
        <f t="shared" si="7"/>
        <v>95.8095915180153</v>
      </c>
    </row>
    <row r="177" spans="1:7" ht="15.75">
      <c r="A177" s="159"/>
      <c r="B177" s="17" t="s">
        <v>63</v>
      </c>
      <c r="C177" s="17"/>
      <c r="D177" s="16" t="s">
        <v>29</v>
      </c>
      <c r="E177" s="42">
        <f>SUM(E178:E179)</f>
        <v>266000</v>
      </c>
      <c r="F177" s="43">
        <f>SUM(F178:F179)</f>
        <v>290829.18000000005</v>
      </c>
      <c r="G177" s="74">
        <f t="shared" si="7"/>
        <v>109.33427819548874</v>
      </c>
    </row>
    <row r="178" spans="1:7" ht="15">
      <c r="A178" s="373"/>
      <c r="B178" s="327"/>
      <c r="C178" s="163" t="s">
        <v>3</v>
      </c>
      <c r="D178" s="12" t="s">
        <v>38</v>
      </c>
      <c r="E178" s="49">
        <v>265000</v>
      </c>
      <c r="F178" s="51">
        <v>290201.28</v>
      </c>
      <c r="G178" s="75">
        <f t="shared" si="7"/>
        <v>109.50991698113208</v>
      </c>
    </row>
    <row r="179" spans="1:7" ht="21" customHeight="1">
      <c r="A179" s="374"/>
      <c r="B179" s="375"/>
      <c r="C179" s="162" t="s">
        <v>6</v>
      </c>
      <c r="D179" s="4" t="s">
        <v>134</v>
      </c>
      <c r="E179" s="44">
        <v>1000</v>
      </c>
      <c r="F179" s="51">
        <v>627.9</v>
      </c>
      <c r="G179" s="75">
        <f t="shared" si="7"/>
        <v>62.79</v>
      </c>
    </row>
    <row r="180" spans="1:7" ht="21" customHeight="1">
      <c r="A180" s="90"/>
      <c r="B180" s="141">
        <v>90002</v>
      </c>
      <c r="C180" s="68"/>
      <c r="D180" s="69" t="s">
        <v>119</v>
      </c>
      <c r="E180" s="70">
        <f>SUM(E181:E183)</f>
        <v>1281705</v>
      </c>
      <c r="F180" s="70">
        <f>SUM(F181:F183)</f>
        <v>1204585.9600000002</v>
      </c>
      <c r="G180" s="81">
        <f t="shared" si="7"/>
        <v>93.98308971253137</v>
      </c>
    </row>
    <row r="181" spans="1:7" ht="45" customHeight="1">
      <c r="A181" s="389"/>
      <c r="B181" s="390"/>
      <c r="C181" s="162" t="s">
        <v>48</v>
      </c>
      <c r="D181" s="4" t="s">
        <v>120</v>
      </c>
      <c r="E181" s="44">
        <v>1277705</v>
      </c>
      <c r="F181" s="66">
        <v>1196331.61</v>
      </c>
      <c r="G181" s="75">
        <f t="shared" si="7"/>
        <v>93.63128499927605</v>
      </c>
    </row>
    <row r="182" spans="1:7" ht="30" customHeight="1">
      <c r="A182" s="391"/>
      <c r="B182" s="392"/>
      <c r="C182" s="162" t="s">
        <v>141</v>
      </c>
      <c r="D182" s="12" t="s">
        <v>142</v>
      </c>
      <c r="E182" s="44">
        <v>3000</v>
      </c>
      <c r="F182" s="66">
        <v>5880.11</v>
      </c>
      <c r="G182" s="75">
        <f t="shared" si="7"/>
        <v>196.00366666666667</v>
      </c>
    </row>
    <row r="183" spans="1:7" ht="33" customHeight="1">
      <c r="A183" s="393"/>
      <c r="B183" s="394"/>
      <c r="C183" s="162" t="s">
        <v>13</v>
      </c>
      <c r="D183" s="4" t="s">
        <v>14</v>
      </c>
      <c r="E183" s="44">
        <v>1000</v>
      </c>
      <c r="F183" s="66">
        <v>2374.24</v>
      </c>
      <c r="G183" s="75">
        <f t="shared" si="7"/>
        <v>237.42399999999998</v>
      </c>
    </row>
    <row r="184" spans="1:7" ht="21" customHeight="1">
      <c r="A184" s="247"/>
      <c r="B184" s="216">
        <v>90005</v>
      </c>
      <c r="C184" s="170"/>
      <c r="D184" s="111" t="s">
        <v>187</v>
      </c>
      <c r="E184" s="157">
        <f>SUM(E185,)</f>
        <v>32100</v>
      </c>
      <c r="F184" s="157">
        <f>SUM(F185,)</f>
        <v>11155.31</v>
      </c>
      <c r="G184" s="88">
        <f t="shared" si="7"/>
        <v>34.7517445482866</v>
      </c>
    </row>
    <row r="185" spans="1:7" ht="58.5" customHeight="1">
      <c r="A185" s="387"/>
      <c r="B185" s="388"/>
      <c r="C185" s="162" t="s">
        <v>148</v>
      </c>
      <c r="D185" s="4" t="s">
        <v>149</v>
      </c>
      <c r="E185" s="44">
        <v>32100</v>
      </c>
      <c r="F185" s="66">
        <v>11155.31</v>
      </c>
      <c r="G185" s="75">
        <f t="shared" si="7"/>
        <v>34.7517445482866</v>
      </c>
    </row>
    <row r="186" spans="1:7" ht="51" customHeight="1">
      <c r="A186" s="91"/>
      <c r="B186" s="175">
        <v>90019</v>
      </c>
      <c r="C186" s="17"/>
      <c r="D186" s="16" t="s">
        <v>105</v>
      </c>
      <c r="E186" s="42">
        <f>SUM(E187)</f>
        <v>5000</v>
      </c>
      <c r="F186" s="42">
        <f>SUM(F187)</f>
        <v>7615.63</v>
      </c>
      <c r="G186" s="84">
        <f t="shared" si="7"/>
        <v>152.3126</v>
      </c>
    </row>
    <row r="187" spans="1:7" ht="24" customHeight="1">
      <c r="A187" s="387"/>
      <c r="B187" s="388"/>
      <c r="C187" s="162" t="s">
        <v>9</v>
      </c>
      <c r="D187" s="4" t="s">
        <v>67</v>
      </c>
      <c r="E187" s="44">
        <v>5000</v>
      </c>
      <c r="F187" s="51">
        <v>7615.63</v>
      </c>
      <c r="G187" s="75">
        <f t="shared" si="7"/>
        <v>152.3126</v>
      </c>
    </row>
    <row r="188" spans="1:7" ht="24" customHeight="1">
      <c r="A188" s="72"/>
      <c r="B188" s="141">
        <v>90095</v>
      </c>
      <c r="C188" s="68"/>
      <c r="D188" s="69" t="s">
        <v>47</v>
      </c>
      <c r="E188" s="117">
        <f>SUM(E189)</f>
        <v>38400</v>
      </c>
      <c r="F188" s="117">
        <f>SUM(F189)</f>
        <v>41000</v>
      </c>
      <c r="G188" s="88">
        <f t="shared" si="7"/>
        <v>106.77083333333333</v>
      </c>
    </row>
    <row r="189" spans="1:7" ht="60" customHeight="1">
      <c r="A189" s="431"/>
      <c r="B189" s="388"/>
      <c r="C189" s="162" t="s">
        <v>148</v>
      </c>
      <c r="D189" s="4" t="s">
        <v>149</v>
      </c>
      <c r="E189" s="73">
        <v>38400</v>
      </c>
      <c r="F189" s="51">
        <v>41000</v>
      </c>
      <c r="G189" s="75">
        <f t="shared" si="7"/>
        <v>106.77083333333333</v>
      </c>
    </row>
    <row r="190" spans="1:7" ht="34.5" customHeight="1">
      <c r="A190" s="455">
        <v>921</v>
      </c>
      <c r="B190" s="455"/>
      <c r="C190" s="456"/>
      <c r="D190" s="213" t="s">
        <v>153</v>
      </c>
      <c r="E190" s="214">
        <f>SUM(E191)</f>
        <v>9200</v>
      </c>
      <c r="F190" s="214">
        <f>SUM(F191)</f>
        <v>9600</v>
      </c>
      <c r="G190" s="215">
        <v>100</v>
      </c>
    </row>
    <row r="191" spans="1:7" ht="21" customHeight="1">
      <c r="A191" s="216"/>
      <c r="B191" s="216">
        <v>92109</v>
      </c>
      <c r="C191" s="170"/>
      <c r="D191" s="217" t="s">
        <v>154</v>
      </c>
      <c r="E191" s="157">
        <f>SUM(E192)</f>
        <v>9200</v>
      </c>
      <c r="F191" s="157">
        <f>SUM(F192)</f>
        <v>9600</v>
      </c>
      <c r="G191" s="88">
        <v>100</v>
      </c>
    </row>
    <row r="192" spans="1:7" ht="33.75" customHeight="1">
      <c r="A192" s="424"/>
      <c r="B192" s="388"/>
      <c r="C192" s="162" t="s">
        <v>30</v>
      </c>
      <c r="D192" s="212" t="s">
        <v>145</v>
      </c>
      <c r="E192" s="44">
        <v>9200</v>
      </c>
      <c r="F192" s="66">
        <v>9600</v>
      </c>
      <c r="G192" s="75">
        <v>100</v>
      </c>
    </row>
    <row r="193" spans="1:7" ht="24" customHeight="1">
      <c r="A193" s="405" t="s">
        <v>109</v>
      </c>
      <c r="B193" s="406"/>
      <c r="C193" s="406"/>
      <c r="D193" s="407"/>
      <c r="E193" s="65">
        <f>SUM(E7,E12,E32,E35,E49,E52,E61,E64,E67,E95,E108,E131,E134,E155,E158,E161,E176,E190,)</f>
        <v>35300191.11</v>
      </c>
      <c r="F193" s="65">
        <f>SUM(F190,F176,F161,F158,F155,F134,F131,F108,F95,F67,F64,F61,F52,F49,F35,F32,F12,F7,)</f>
        <v>34379549.33</v>
      </c>
      <c r="G193" s="97">
        <f>F193/E193*100</f>
        <v>97.39196375132599</v>
      </c>
    </row>
    <row r="194" spans="1:7" ht="24" customHeight="1">
      <c r="A194" s="316" t="s">
        <v>33</v>
      </c>
      <c r="B194" s="316"/>
      <c r="C194" s="317"/>
      <c r="D194" s="228" t="s">
        <v>161</v>
      </c>
      <c r="E194" s="71">
        <f>SUM(E195,)</f>
        <v>24000</v>
      </c>
      <c r="F194" s="71">
        <f>SUM(F195,)</f>
        <v>24000</v>
      </c>
      <c r="G194" s="284">
        <f aca="true" t="shared" si="8" ref="G194:G200">F194/E194*100</f>
        <v>100</v>
      </c>
    </row>
    <row r="195" spans="1:7" ht="24" customHeight="1">
      <c r="A195" s="227"/>
      <c r="B195" s="68" t="s">
        <v>46</v>
      </c>
      <c r="C195" s="72"/>
      <c r="D195" s="229" t="s">
        <v>47</v>
      </c>
      <c r="E195" s="70">
        <f>SUM(E196,)</f>
        <v>24000</v>
      </c>
      <c r="F195" s="70">
        <f>SUM(F196,)</f>
        <v>24000</v>
      </c>
      <c r="G195" s="81">
        <f t="shared" si="8"/>
        <v>100</v>
      </c>
    </row>
    <row r="196" spans="1:7" ht="79.5" customHeight="1">
      <c r="A196" s="428"/>
      <c r="B196" s="429"/>
      <c r="C196" s="161">
        <v>6300</v>
      </c>
      <c r="D196" s="122" t="s">
        <v>158</v>
      </c>
      <c r="E196" s="230">
        <v>24000</v>
      </c>
      <c r="F196" s="230">
        <v>24000</v>
      </c>
      <c r="G196" s="87">
        <f t="shared" si="8"/>
        <v>100</v>
      </c>
    </row>
    <row r="197" spans="1:7" ht="44.25" customHeight="1">
      <c r="A197" s="285"/>
      <c r="B197" s="285">
        <v>400</v>
      </c>
      <c r="C197" s="286"/>
      <c r="D197" s="287" t="s">
        <v>213</v>
      </c>
      <c r="E197" s="283">
        <f>SUM(E198)</f>
        <v>339847</v>
      </c>
      <c r="F197" s="283">
        <f>SUM(F198)</f>
        <v>302227.78</v>
      </c>
      <c r="G197" s="284">
        <f t="shared" si="8"/>
        <v>88.93054227343482</v>
      </c>
    </row>
    <row r="198" spans="1:7" ht="28.5" customHeight="1">
      <c r="A198" s="141"/>
      <c r="B198" s="141">
        <v>40002</v>
      </c>
      <c r="C198" s="141"/>
      <c r="D198" s="288" t="s">
        <v>57</v>
      </c>
      <c r="E198" s="70">
        <f>SUM(E199:E200)</f>
        <v>339847</v>
      </c>
      <c r="F198" s="70">
        <f>SUM(F199:F200)</f>
        <v>302227.78</v>
      </c>
      <c r="G198" s="81">
        <f t="shared" si="8"/>
        <v>88.93054227343482</v>
      </c>
    </row>
    <row r="199" spans="1:7" ht="28.5" customHeight="1">
      <c r="A199" s="447"/>
      <c r="B199" s="448"/>
      <c r="C199" s="160" t="s">
        <v>37</v>
      </c>
      <c r="D199" s="289" t="s">
        <v>121</v>
      </c>
      <c r="E199" s="230">
        <v>28000</v>
      </c>
      <c r="F199" s="230">
        <v>28048.78</v>
      </c>
      <c r="G199" s="87">
        <f t="shared" si="8"/>
        <v>100.17421428571429</v>
      </c>
    </row>
    <row r="200" spans="1:7" ht="81.75" customHeight="1">
      <c r="A200" s="449"/>
      <c r="B200" s="450"/>
      <c r="C200" s="160" t="s">
        <v>113</v>
      </c>
      <c r="D200" s="139" t="s">
        <v>138</v>
      </c>
      <c r="E200" s="230">
        <v>311847</v>
      </c>
      <c r="F200" s="230">
        <v>274179</v>
      </c>
      <c r="G200" s="87">
        <f t="shared" si="8"/>
        <v>87.92099972101704</v>
      </c>
    </row>
    <row r="201" spans="1:7" ht="27" customHeight="1">
      <c r="A201" s="408">
        <v>600</v>
      </c>
      <c r="B201" s="368"/>
      <c r="C201" s="369"/>
      <c r="D201" s="120" t="s">
        <v>106</v>
      </c>
      <c r="E201" s="118">
        <f>SUM(E204,E202,)</f>
        <v>1509070</v>
      </c>
      <c r="F201" s="118">
        <f>SUM(F204,F202,)</f>
        <v>1496713</v>
      </c>
      <c r="G201" s="85">
        <f>F201/E201*100</f>
        <v>99.18115130510844</v>
      </c>
    </row>
    <row r="202" spans="1:7" ht="24" customHeight="1">
      <c r="A202" s="119"/>
      <c r="B202" s="174">
        <v>60016</v>
      </c>
      <c r="C202" s="72"/>
      <c r="D202" s="121" t="s">
        <v>107</v>
      </c>
      <c r="E202" s="117">
        <f>SUM(E203:E203)</f>
        <v>108950</v>
      </c>
      <c r="F202" s="117">
        <f>SUM(F203:F203)</f>
        <v>108950</v>
      </c>
      <c r="G202" s="81">
        <v>100</v>
      </c>
    </row>
    <row r="203" spans="1:7" ht="66.75" customHeight="1">
      <c r="A203" s="397"/>
      <c r="B203" s="397"/>
      <c r="C203" s="161">
        <v>6630</v>
      </c>
      <c r="D203" s="122" t="s">
        <v>214</v>
      </c>
      <c r="E203" s="131">
        <v>108950</v>
      </c>
      <c r="F203" s="131">
        <v>108950</v>
      </c>
      <c r="G203" s="87">
        <v>100</v>
      </c>
    </row>
    <row r="204" spans="1:7" ht="37.5" customHeight="1">
      <c r="A204" s="232"/>
      <c r="B204" s="141">
        <v>60018</v>
      </c>
      <c r="C204" s="141"/>
      <c r="D204" s="121" t="s">
        <v>162</v>
      </c>
      <c r="E204" s="117">
        <f>SUM(E205)</f>
        <v>1400120</v>
      </c>
      <c r="F204" s="117">
        <f>SUM(F205)</f>
        <v>1387763</v>
      </c>
      <c r="G204" s="291">
        <f>SUM(G205)</f>
        <v>99.11743279147501</v>
      </c>
    </row>
    <row r="205" spans="1:7" ht="79.5" customHeight="1">
      <c r="A205" s="397"/>
      <c r="B205" s="397"/>
      <c r="C205" s="161">
        <v>6350</v>
      </c>
      <c r="D205" s="122" t="s">
        <v>155</v>
      </c>
      <c r="E205" s="131">
        <v>1400120</v>
      </c>
      <c r="F205" s="131">
        <v>1387763</v>
      </c>
      <c r="G205" s="87">
        <f>F205/E205*100</f>
        <v>99.11743279147501</v>
      </c>
    </row>
    <row r="206" spans="1:7" ht="26.25" customHeight="1">
      <c r="A206" s="401">
        <v>700</v>
      </c>
      <c r="B206" s="402"/>
      <c r="C206" s="403"/>
      <c r="D206" s="143" t="s">
        <v>110</v>
      </c>
      <c r="E206" s="132">
        <f>SUM(E207)</f>
        <v>247852</v>
      </c>
      <c r="F206" s="132">
        <f>SUM(F207)</f>
        <v>102377.84</v>
      </c>
      <c r="G206" s="98">
        <f>F206/E206*100</f>
        <v>41.3060374739764</v>
      </c>
    </row>
    <row r="207" spans="1:7" ht="23.25" customHeight="1">
      <c r="A207" s="144"/>
      <c r="B207" s="145">
        <v>70005</v>
      </c>
      <c r="C207" s="146"/>
      <c r="D207" s="147" t="s">
        <v>111</v>
      </c>
      <c r="E207" s="64">
        <f>SUM(E208:E209)</f>
        <v>247852</v>
      </c>
      <c r="F207" s="64">
        <f>SUM(F208:F209)</f>
        <v>102377.84</v>
      </c>
      <c r="G207" s="83">
        <f>F207/E207*100</f>
        <v>41.3060374739764</v>
      </c>
    </row>
    <row r="208" spans="1:7" ht="39" customHeight="1">
      <c r="A208" s="437"/>
      <c r="B208" s="437"/>
      <c r="C208" s="300" t="s">
        <v>163</v>
      </c>
      <c r="D208" s="301" t="s">
        <v>164</v>
      </c>
      <c r="E208" s="258">
        <v>244352</v>
      </c>
      <c r="F208" s="258">
        <v>98373.98</v>
      </c>
      <c r="G208" s="137">
        <f>F208/E208*100</f>
        <v>40.259126178627554</v>
      </c>
    </row>
    <row r="209" spans="1:7" ht="22.5" customHeight="1" thickBot="1">
      <c r="A209" s="437"/>
      <c r="B209" s="437"/>
      <c r="C209" s="260" t="s">
        <v>37</v>
      </c>
      <c r="D209" s="123" t="s">
        <v>121</v>
      </c>
      <c r="E209" s="124">
        <v>3500</v>
      </c>
      <c r="F209" s="125">
        <v>4003.86</v>
      </c>
      <c r="G209" s="126">
        <f>F209/E209*100</f>
        <v>114.39600000000002</v>
      </c>
    </row>
    <row r="210" spans="1:7" ht="22.5" customHeight="1">
      <c r="A210" s="293"/>
      <c r="B210" s="293">
        <v>750</v>
      </c>
      <c r="C210" s="294"/>
      <c r="D210" s="295" t="s">
        <v>215</v>
      </c>
      <c r="E210" s="296">
        <f aca="true" t="shared" si="9" ref="E210:G211">SUM(E211,)</f>
        <v>40000</v>
      </c>
      <c r="F210" s="296">
        <f t="shared" si="9"/>
        <v>39501.45</v>
      </c>
      <c r="G210" s="297">
        <f t="shared" si="9"/>
        <v>98.75362499999999</v>
      </c>
    </row>
    <row r="211" spans="1:7" ht="22.5" customHeight="1">
      <c r="A211" s="141"/>
      <c r="B211" s="141">
        <v>75023</v>
      </c>
      <c r="C211" s="170"/>
      <c r="D211" s="241" t="s">
        <v>152</v>
      </c>
      <c r="E211" s="242">
        <f t="shared" si="9"/>
        <v>40000</v>
      </c>
      <c r="F211" s="242">
        <f t="shared" si="9"/>
        <v>39501.45</v>
      </c>
      <c r="G211" s="298">
        <f t="shared" si="9"/>
        <v>98.75362499999999</v>
      </c>
    </row>
    <row r="212" spans="1:7" ht="91.5" customHeight="1" thickBot="1">
      <c r="A212" s="292"/>
      <c r="B212" s="292"/>
      <c r="C212" s="162" t="s">
        <v>216</v>
      </c>
      <c r="D212" s="234" t="s">
        <v>209</v>
      </c>
      <c r="E212" s="235">
        <v>40000</v>
      </c>
      <c r="F212" s="236">
        <v>39501.45</v>
      </c>
      <c r="G212" s="126">
        <f>F212/E212*100</f>
        <v>98.75362499999999</v>
      </c>
    </row>
    <row r="213" spans="1:7" ht="22.5" customHeight="1" thickBot="1">
      <c r="A213" s="237"/>
      <c r="B213" s="237">
        <v>758</v>
      </c>
      <c r="C213" s="238"/>
      <c r="D213" s="239" t="s">
        <v>79</v>
      </c>
      <c r="E213" s="240">
        <f>SUM(E217,E214,)</f>
        <v>5027850.91</v>
      </c>
      <c r="F213" s="240">
        <f>SUM(F217,F214,)</f>
        <v>4680368.61</v>
      </c>
      <c r="G213" s="254">
        <f>F213/E213*100</f>
        <v>93.0888503613167</v>
      </c>
    </row>
    <row r="214" spans="1:7" ht="22.5" customHeight="1" thickBot="1">
      <c r="A214" s="243"/>
      <c r="B214" s="141">
        <v>75814</v>
      </c>
      <c r="C214" s="243"/>
      <c r="D214" s="241" t="s">
        <v>85</v>
      </c>
      <c r="E214" s="242">
        <f>SUM(E215:E216)</f>
        <v>74434.16</v>
      </c>
      <c r="F214" s="242">
        <f>SUM(F215:F216)</f>
        <v>75134.16</v>
      </c>
      <c r="G214" s="255">
        <f aca="true" t="shared" si="10" ref="G214:G227">F214/E214*100</f>
        <v>100.94042842694806</v>
      </c>
    </row>
    <row r="215" spans="1:7" ht="45.75" customHeight="1" thickBot="1">
      <c r="A215" s="345"/>
      <c r="B215" s="345"/>
      <c r="C215" s="299">
        <v>6290</v>
      </c>
      <c r="D215" s="234" t="s">
        <v>176</v>
      </c>
      <c r="E215" s="235"/>
      <c r="F215" s="236">
        <v>700</v>
      </c>
      <c r="G215" s="126"/>
    </row>
    <row r="216" spans="1:7" ht="45.75" customHeight="1" thickBot="1">
      <c r="A216" s="345"/>
      <c r="B216" s="345"/>
      <c r="C216" s="161">
        <v>6330</v>
      </c>
      <c r="D216" s="234" t="s">
        <v>177</v>
      </c>
      <c r="E216" s="235">
        <v>74434.16</v>
      </c>
      <c r="F216" s="236">
        <v>74434.16</v>
      </c>
      <c r="G216" s="126">
        <f t="shared" si="10"/>
        <v>100</v>
      </c>
    </row>
    <row r="217" spans="1:7" ht="24" customHeight="1" thickBot="1">
      <c r="A217" s="141"/>
      <c r="B217" s="141">
        <v>75816</v>
      </c>
      <c r="C217" s="141"/>
      <c r="D217" s="244" t="s">
        <v>178</v>
      </c>
      <c r="E217" s="245">
        <f>SUM(E218:E219)</f>
        <v>4953416.75</v>
      </c>
      <c r="F217" s="245">
        <f>SUM(F218:F219)</f>
        <v>4605234.45</v>
      </c>
      <c r="G217" s="255">
        <f t="shared" si="10"/>
        <v>92.97086601889494</v>
      </c>
    </row>
    <row r="218" spans="1:7" ht="66.75" customHeight="1" thickBot="1">
      <c r="A218" s="318"/>
      <c r="B218" s="319"/>
      <c r="C218" s="299">
        <v>6090</v>
      </c>
      <c r="D218" s="257" t="s">
        <v>217</v>
      </c>
      <c r="E218" s="258">
        <v>4500000</v>
      </c>
      <c r="F218" s="258">
        <v>4500000</v>
      </c>
      <c r="G218" s="259">
        <f>F218/E218*100</f>
        <v>100</v>
      </c>
    </row>
    <row r="219" spans="1:7" ht="33.75" customHeight="1" thickBot="1">
      <c r="A219" s="320"/>
      <c r="B219" s="321"/>
      <c r="C219" s="299">
        <v>6100</v>
      </c>
      <c r="D219" s="234" t="s">
        <v>179</v>
      </c>
      <c r="E219" s="235">
        <v>453416.75</v>
      </c>
      <c r="F219" s="236">
        <v>105234.45</v>
      </c>
      <c r="G219" s="126">
        <f t="shared" si="10"/>
        <v>23.209210952175894</v>
      </c>
    </row>
    <row r="220" spans="1:7" ht="36" customHeight="1">
      <c r="A220" s="425">
        <v>900</v>
      </c>
      <c r="B220" s="426"/>
      <c r="C220" s="427"/>
      <c r="D220" s="120" t="s">
        <v>156</v>
      </c>
      <c r="E220" s="256">
        <f>SUM(E221)</f>
        <v>861064</v>
      </c>
      <c r="F220" s="118">
        <f>SUM(F221)</f>
        <v>400000</v>
      </c>
      <c r="G220" s="218">
        <f t="shared" si="10"/>
        <v>46.454154395027544</v>
      </c>
    </row>
    <row r="221" spans="1:7" ht="23.25" customHeight="1">
      <c r="A221" s="176"/>
      <c r="B221" s="176">
        <v>90001</v>
      </c>
      <c r="C221" s="170"/>
      <c r="D221" s="311" t="s">
        <v>157</v>
      </c>
      <c r="E221" s="112">
        <f>SUM(E222)</f>
        <v>861064</v>
      </c>
      <c r="F221" s="112">
        <f>SUM(F222)</f>
        <v>400000</v>
      </c>
      <c r="G221" s="100">
        <f t="shared" si="10"/>
        <v>46.454154395027544</v>
      </c>
    </row>
    <row r="222" spans="1:7" ht="78" customHeight="1">
      <c r="A222" s="397"/>
      <c r="B222" s="397"/>
      <c r="C222" s="168" t="s">
        <v>113</v>
      </c>
      <c r="D222" s="302" t="s">
        <v>138</v>
      </c>
      <c r="E222" s="252">
        <v>861064</v>
      </c>
      <c r="F222" s="303">
        <v>400000</v>
      </c>
      <c r="G222" s="99">
        <f t="shared" si="10"/>
        <v>46.454154395027544</v>
      </c>
    </row>
    <row r="223" spans="1:7" ht="24" customHeight="1">
      <c r="A223" s="310"/>
      <c r="B223" s="285">
        <v>926</v>
      </c>
      <c r="C223" s="307"/>
      <c r="D223" s="312" t="s">
        <v>219</v>
      </c>
      <c r="E223" s="308">
        <f aca="true" t="shared" si="11" ref="E223:G224">SUM(E224)</f>
        <v>100000</v>
      </c>
      <c r="F223" s="308">
        <f t="shared" si="11"/>
        <v>100000</v>
      </c>
      <c r="G223" s="308">
        <f t="shared" si="11"/>
        <v>100</v>
      </c>
    </row>
    <row r="224" spans="1:7" ht="29.25" customHeight="1">
      <c r="A224" s="141"/>
      <c r="B224" s="141">
        <v>92601</v>
      </c>
      <c r="C224" s="170"/>
      <c r="D224" s="311" t="s">
        <v>220</v>
      </c>
      <c r="E224" s="309">
        <f t="shared" si="11"/>
        <v>100000</v>
      </c>
      <c r="F224" s="309">
        <f t="shared" si="11"/>
        <v>100000</v>
      </c>
      <c r="G224" s="309">
        <f t="shared" si="11"/>
        <v>100</v>
      </c>
    </row>
    <row r="225" spans="1:7" ht="78" customHeight="1">
      <c r="A225" s="304"/>
      <c r="B225" s="290"/>
      <c r="C225" s="168" t="s">
        <v>218</v>
      </c>
      <c r="D225" s="122" t="s">
        <v>158</v>
      </c>
      <c r="E225" s="305">
        <v>100000</v>
      </c>
      <c r="F225" s="306">
        <v>100000</v>
      </c>
      <c r="G225" s="99">
        <f>F225/E225*100</f>
        <v>100</v>
      </c>
    </row>
    <row r="226" spans="1:7" ht="33" customHeight="1">
      <c r="A226" s="370" t="s">
        <v>112</v>
      </c>
      <c r="B226" s="371"/>
      <c r="C226" s="371"/>
      <c r="D226" s="372"/>
      <c r="E226" s="140">
        <f>SUM(E194,E197,E201,E206,E210,E213,E220,E223,)</f>
        <v>8149683.91</v>
      </c>
      <c r="F226" s="140">
        <f>SUM(F194,F197,F201,F206,F210,F213,F220,F223,)</f>
        <v>7145188.680000001</v>
      </c>
      <c r="G226" s="278">
        <f t="shared" si="10"/>
        <v>87.67442711775064</v>
      </c>
    </row>
    <row r="227" spans="1:7" ht="19.5" customHeight="1" thickBot="1">
      <c r="A227" s="384" t="s">
        <v>31</v>
      </c>
      <c r="B227" s="385"/>
      <c r="C227" s="385"/>
      <c r="D227" s="386"/>
      <c r="E227" s="116">
        <f>SUM(E226,E193,)</f>
        <v>43449875.019999996</v>
      </c>
      <c r="F227" s="116">
        <f>SUM(F226,F193,)</f>
        <v>41524738.01</v>
      </c>
      <c r="G227" s="127">
        <f t="shared" si="10"/>
        <v>95.56929218067059</v>
      </c>
    </row>
    <row r="228" spans="7:9" ht="13.5" thickBot="1">
      <c r="G228" s="128"/>
      <c r="H228" s="129"/>
      <c r="I228" s="130"/>
    </row>
  </sheetData>
  <sheetProtection/>
  <mergeCells count="78">
    <mergeCell ref="A190:C190"/>
    <mergeCell ref="A107:B107"/>
    <mergeCell ref="A175:B175"/>
    <mergeCell ref="A176:C176"/>
    <mergeCell ref="A194:C194"/>
    <mergeCell ref="A205:B205"/>
    <mergeCell ref="A160:B160"/>
    <mergeCell ref="A141:B141"/>
    <mergeCell ref="A143:B143"/>
    <mergeCell ref="A139:B139"/>
    <mergeCell ref="A93:B94"/>
    <mergeCell ref="A158:C158"/>
    <mergeCell ref="A37:B44"/>
    <mergeCell ref="A46:B48"/>
    <mergeCell ref="A57:B60"/>
    <mergeCell ref="A103:B105"/>
    <mergeCell ref="A89:B91"/>
    <mergeCell ref="A150:B150"/>
    <mergeCell ref="A7:C7"/>
    <mergeCell ref="A192:B192"/>
    <mergeCell ref="A220:C220"/>
    <mergeCell ref="A222:B222"/>
    <mergeCell ref="A196:B196"/>
    <mergeCell ref="A114:B118"/>
    <mergeCell ref="A189:B189"/>
    <mergeCell ref="A145:B146"/>
    <mergeCell ref="A66:B66"/>
    <mergeCell ref="A155:C155"/>
    <mergeCell ref="A3:G3"/>
    <mergeCell ref="A193:D193"/>
    <mergeCell ref="A201:C201"/>
    <mergeCell ref="A9:B11"/>
    <mergeCell ref="A54:B55"/>
    <mergeCell ref="A35:C35"/>
    <mergeCell ref="A51:B51"/>
    <mergeCell ref="A167:B169"/>
    <mergeCell ref="A171:B171"/>
    <mergeCell ref="A108:C108"/>
    <mergeCell ref="A227:D227"/>
    <mergeCell ref="A187:B187"/>
    <mergeCell ref="A181:B183"/>
    <mergeCell ref="A178:B179"/>
    <mergeCell ref="A148:B148"/>
    <mergeCell ref="A203:B203"/>
    <mergeCell ref="A161:C161"/>
    <mergeCell ref="A206:C206"/>
    <mergeCell ref="A185:B185"/>
    <mergeCell ref="A208:B209"/>
    <mergeCell ref="A226:D226"/>
    <mergeCell ref="A12:C12"/>
    <mergeCell ref="A23:B24"/>
    <mergeCell ref="A20:B21"/>
    <mergeCell ref="A34:B34"/>
    <mergeCell ref="A69:B69"/>
    <mergeCell ref="A67:C67"/>
    <mergeCell ref="A26:B27"/>
    <mergeCell ref="A29:B31"/>
    <mergeCell ref="A32:C32"/>
    <mergeCell ref="A61:C61"/>
    <mergeCell ref="A52:B52"/>
    <mergeCell ref="A49:B49"/>
    <mergeCell ref="A71:B76"/>
    <mergeCell ref="A127:B130"/>
    <mergeCell ref="A63:B63"/>
    <mergeCell ref="A99:B99"/>
    <mergeCell ref="A78:B87"/>
    <mergeCell ref="A95:C95"/>
    <mergeCell ref="A97:B97"/>
    <mergeCell ref="A131:C131"/>
    <mergeCell ref="A218:B219"/>
    <mergeCell ref="A110:B112"/>
    <mergeCell ref="A122:B123"/>
    <mergeCell ref="A136:B137"/>
    <mergeCell ref="A133:B133"/>
    <mergeCell ref="A134:C134"/>
    <mergeCell ref="A163:B165"/>
    <mergeCell ref="A215:B216"/>
    <mergeCell ref="A199:B200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71" r:id="rId1"/>
  <headerFooter alignWithMargins="0">
    <oddHeader xml:space="preserve">&amp;RZałącznik Nr 1 </oddHeader>
    <oddFooter>&amp;CStrona &amp;P</oddFooter>
  </headerFooter>
  <rowBreaks count="8" manualBreakCount="8">
    <brk id="44" max="6" man="1"/>
    <brk id="66" max="6" man="1"/>
    <brk id="107" max="6" man="1"/>
    <brk id="134" max="6" man="1"/>
    <brk id="160" max="6" man="1"/>
    <brk id="175" max="6" man="1"/>
    <brk id="193" max="6" man="1"/>
    <brk id="2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Nagła</cp:lastModifiedBy>
  <cp:lastPrinted>2023-03-23T09:14:40Z</cp:lastPrinted>
  <dcterms:created xsi:type="dcterms:W3CDTF">1997-02-26T13:46:56Z</dcterms:created>
  <dcterms:modified xsi:type="dcterms:W3CDTF">2023-03-29T12:34:54Z</dcterms:modified>
  <cp:category/>
  <cp:version/>
  <cp:contentType/>
  <cp:contentStatus/>
</cp:coreProperties>
</file>