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8" yWindow="4968" windowWidth="14280" windowHeight="8268" activeTab="0"/>
  </bookViews>
  <sheets>
    <sheet name="pl.wydat." sheetId="1" r:id="rId1"/>
  </sheets>
  <definedNames>
    <definedName name="_xlnm.Print_Area" localSheetId="0">'pl.wydat.'!$A$1:$G$452</definedName>
  </definedNames>
  <calcPr fullCalcOnLoad="1"/>
</workbook>
</file>

<file path=xl/sharedStrings.xml><?xml version="1.0" encoding="utf-8"?>
<sst xmlns="http://schemas.openxmlformats.org/spreadsheetml/2006/main" count="640" uniqueCount="244">
  <si>
    <t>§</t>
  </si>
  <si>
    <t>Treść</t>
  </si>
  <si>
    <t>GOSPODARKA  MIESZKANIOWA</t>
  </si>
  <si>
    <t>Gospodarka  gruntami  i  nieruchomościami</t>
  </si>
  <si>
    <t>DZIAŁALNOŚĆ   USŁUGOWA</t>
  </si>
  <si>
    <t>ADMINISTRACJA  PUBLICZNA</t>
  </si>
  <si>
    <t>Urzędy  wojewódzkie</t>
  </si>
  <si>
    <t>URZĘDY  NACZELNYCH  ORGANÓW  WŁADZY  PAŃSTWOWEJ,  KONTROLI  I  OCHRONY  PRAWA  ORAZ  SĄDOWNICTWA</t>
  </si>
  <si>
    <t>Urzędy  naczelnych  organów  władzy państwowej, kontroli  i  ochrony  prawa</t>
  </si>
  <si>
    <t>OŚWIATA  I  WYCHOWANIE</t>
  </si>
  <si>
    <t>Szkoły  podstawowe</t>
  </si>
  <si>
    <t>Przedszkola</t>
  </si>
  <si>
    <t>Gimnazja</t>
  </si>
  <si>
    <t>POMOC  SPOŁECZNA</t>
  </si>
  <si>
    <t>Ośrodki  pomocy  społecznej</t>
  </si>
  <si>
    <t>Pozostała  działalność</t>
  </si>
  <si>
    <t>2310</t>
  </si>
  <si>
    <t>GOSPODARKA  KOMUNALNA  I  OCHRONA  ŚRODOWISKA</t>
  </si>
  <si>
    <t>Gospodarka  ściekowa  i  ochrona  wód</t>
  </si>
  <si>
    <t>OGÓŁEM</t>
  </si>
  <si>
    <t>010</t>
  </si>
  <si>
    <t>ROLNICTWO  I  ŁOWIECTWO</t>
  </si>
  <si>
    <t>01030</t>
  </si>
  <si>
    <t>TRANSPORT  I  ŁĄCZNOŚĆ</t>
  </si>
  <si>
    <t>Drogi  publiczne  gminne</t>
  </si>
  <si>
    <t xml:space="preserve">BEZPIECZEŃSTWO  PUBLICZNE  I  OCHRONA  PRZECIWPOŻAROWA </t>
  </si>
  <si>
    <t>Ochotnicze  straże  pożarne</t>
  </si>
  <si>
    <t>OBSŁUGA  DŁUGU  PUBLICZNEGO</t>
  </si>
  <si>
    <t>Obsługa  papierów  wartościowych,  kredytów i  pożyczek  jednostek  samorządu  terytorialnego</t>
  </si>
  <si>
    <t>Dowożenie  uczniów  do  szkół</t>
  </si>
  <si>
    <t>Dokształcanie  i doskonalenie  nauczycieli</t>
  </si>
  <si>
    <t>OCHRONA  ZDROWIA</t>
  </si>
  <si>
    <t>Przeciwdziałanie   alkoholizmowi</t>
  </si>
  <si>
    <t>Gospodarka  odpadami</t>
  </si>
  <si>
    <t>KULTURA  I  OCHRONA  DZIEDZICTWA  NARODOWEGO</t>
  </si>
  <si>
    <t>Biblioteki</t>
  </si>
  <si>
    <t>Zakup  materiałów  i  wyposażenia</t>
  </si>
  <si>
    <t>Izby  rolnicze</t>
  </si>
  <si>
    <t>Wpłaty  gmin  na  rzecz  izb  rolniczych  w  wysokości  2%  uzyskanych  wpływów z podatku  rolnego</t>
  </si>
  <si>
    <t>Wynagrodzenia  osobowe  pracowników</t>
  </si>
  <si>
    <t>Dodatkowe  wynagrodzenie  roczne</t>
  </si>
  <si>
    <t>Składki  na ubezpieczenia  społeczne</t>
  </si>
  <si>
    <t>Składki  na  FP</t>
  </si>
  <si>
    <t>Zakup energii</t>
  </si>
  <si>
    <t>Zakup  usług  pozostałych</t>
  </si>
  <si>
    <t>Podróże  służbowe  krajowe</t>
  </si>
  <si>
    <t>Wydatki inwestycyjne jednostek budżetowych</t>
  </si>
  <si>
    <t>Różne  opłaty  i  składki</t>
  </si>
  <si>
    <t>Zakup  energii</t>
  </si>
  <si>
    <t>Różne opłaty i składki</t>
  </si>
  <si>
    <t>Różne  wydatki  na  rzecz  osób  fizycznych</t>
  </si>
  <si>
    <t>Zakup  usług  zdrowotnych</t>
  </si>
  <si>
    <t>Oświetlenie  ulic  placów  i  dróg</t>
  </si>
  <si>
    <t>Zakupy  usług  remontowych</t>
  </si>
  <si>
    <t>Zakup usług pozostałych</t>
  </si>
  <si>
    <t>6050</t>
  </si>
  <si>
    <t>4300</t>
  </si>
  <si>
    <t>4210</t>
  </si>
  <si>
    <t>Zakup materiałów i wyposażenia</t>
  </si>
  <si>
    <t>Dotacje  celowe  z  budżetu  na  finansowanie  lub  dofinansowanie zadań  zleconych  do  realizacji  stowarzyszeniom</t>
  </si>
  <si>
    <t>4430</t>
  </si>
  <si>
    <t>852</t>
  </si>
  <si>
    <t xml:space="preserve">Wynagrodzenia  osobowe  pracowników  </t>
  </si>
  <si>
    <t>2360</t>
  </si>
  <si>
    <t>Zakup usług remontowych</t>
  </si>
  <si>
    <t>Zasiłki  i  pomoc  w  naturze  oraz  składki  na  ubezpieczenia emerytalne i rentowe</t>
  </si>
  <si>
    <t>Składki  na  Fundusz Pracy</t>
  </si>
  <si>
    <t>4170</t>
  </si>
  <si>
    <t>Wynagrodzenia bezosobowe</t>
  </si>
  <si>
    <t>Świadczenia społeczne</t>
  </si>
  <si>
    <t>4360</t>
  </si>
  <si>
    <t>Wydatki na zakupy inwestycyjne jednostek budżetowych</t>
  </si>
  <si>
    <t>3020</t>
  </si>
  <si>
    <t>Pozostała działalność</t>
  </si>
  <si>
    <t>Podróże służbowe krajowe</t>
  </si>
  <si>
    <t>Odpisy na zakładowy fundusz świadczeń socjalnych</t>
  </si>
  <si>
    <t>Wydatki osobowe niezaliczone  do wynagrodzeń</t>
  </si>
  <si>
    <t xml:space="preserve">Wynagrodzenia osobowe pracowników </t>
  </si>
  <si>
    <t xml:space="preserve">Dodatkowe wynagrodzenia roczne </t>
  </si>
  <si>
    <t>Składki na ubezpieczenia społeczne</t>
  </si>
  <si>
    <t>Składki na Fundusz Pracy</t>
  </si>
  <si>
    <t>Zakup materiałów  i wyposażenia</t>
  </si>
  <si>
    <t>Zakup usług zdrowotnych</t>
  </si>
  <si>
    <t>Odpisy na  zakładowy fundusz świadczeń socjalnych</t>
  </si>
  <si>
    <t>Wynagrodzenia osobowe pracowników</t>
  </si>
  <si>
    <t>Zakup środków żywności</t>
  </si>
  <si>
    <t>Szkolenia pracowników niebędących członkami korpusu służby cywilnej</t>
  </si>
  <si>
    <t>Rozdz.</t>
  </si>
  <si>
    <t>4700</t>
  </si>
  <si>
    <t>Szkolenia pracowników niebędących członkami korpusu słuzby cywilnej</t>
  </si>
  <si>
    <t xml:space="preserve">Dział </t>
  </si>
  <si>
    <t>400</t>
  </si>
  <si>
    <t>WYRWARZANIE I ZAOPATRYWANIE W ENERGIĘ ELEKTRYCZNĄ, GAZ I WODĘ</t>
  </si>
  <si>
    <t>40001</t>
  </si>
  <si>
    <t>Dostarczanie ciepła</t>
  </si>
  <si>
    <t>Wydatki osobowe niezaliczone do wynagrodzeń</t>
  </si>
  <si>
    <t>4010</t>
  </si>
  <si>
    <t>4280</t>
  </si>
  <si>
    <t>40002</t>
  </si>
  <si>
    <t>Dostarczanie wody</t>
  </si>
  <si>
    <t>4040</t>
  </si>
  <si>
    <t>4110</t>
  </si>
  <si>
    <t>4120</t>
  </si>
  <si>
    <t>4260</t>
  </si>
  <si>
    <t xml:space="preserve">4300  </t>
  </si>
  <si>
    <t>4410</t>
  </si>
  <si>
    <t>4440</t>
  </si>
  <si>
    <t>60016</t>
  </si>
  <si>
    <t>Dodatkowe wynagrodzenie roczne</t>
  </si>
  <si>
    <t>Skłaki na Fundusz Pracy</t>
  </si>
  <si>
    <t>70005</t>
  </si>
  <si>
    <t>Rady  gmin</t>
  </si>
  <si>
    <t>75011</t>
  </si>
  <si>
    <t>75022</t>
  </si>
  <si>
    <t xml:space="preserve">Urzędy  gmin </t>
  </si>
  <si>
    <t>75095</t>
  </si>
  <si>
    <t>75101</t>
  </si>
  <si>
    <t>75412</t>
  </si>
  <si>
    <t>4610</t>
  </si>
  <si>
    <t>Koszty postępowania sądowego i prokuratorskiego</t>
  </si>
  <si>
    <t>75702</t>
  </si>
  <si>
    <t>80103</t>
  </si>
  <si>
    <t>Oddziały przedzkolne w szkołach podstawowych</t>
  </si>
  <si>
    <t>85154</t>
  </si>
  <si>
    <t>3030</t>
  </si>
  <si>
    <t>Różne wydatki na rzecz osób fizycznych</t>
  </si>
  <si>
    <t>Ośrodki wsparcia</t>
  </si>
  <si>
    <t>Zakup usług przez jednostki samorządu terytorialnego od innych jednostek samorządu terytorialnego /opłaty za pobyt w domu pomocy społecznej/</t>
  </si>
  <si>
    <t>92116</t>
  </si>
  <si>
    <t>90002</t>
  </si>
  <si>
    <t>90001</t>
  </si>
  <si>
    <t>90015</t>
  </si>
  <si>
    <t>80101</t>
  </si>
  <si>
    <t>75023</t>
  </si>
  <si>
    <t>90095</t>
  </si>
  <si>
    <t>92695</t>
  </si>
  <si>
    <t>2480</t>
  </si>
  <si>
    <t>Dotacja podmiotowa z budżetu dla samorządowej instytucji kultury</t>
  </si>
  <si>
    <t>82153</t>
  </si>
  <si>
    <t>Zwalczanie narkomanii</t>
  </si>
  <si>
    <t>Zakup leków, wyrobów medycznych i produktów biobójczych</t>
  </si>
  <si>
    <t>758</t>
  </si>
  <si>
    <t>RÓŻNE ROZLICZENIA</t>
  </si>
  <si>
    <t>75818</t>
  </si>
  <si>
    <t>Rezerwy ogólne i celowe</t>
  </si>
  <si>
    <t>4810</t>
  </si>
  <si>
    <t>Rezerwy</t>
  </si>
  <si>
    <t>01095</t>
  </si>
  <si>
    <t>Zakup usług pozostałcych</t>
  </si>
  <si>
    <t>90004</t>
  </si>
  <si>
    <t>Utrzymanie zielenii w miastach i gminach</t>
  </si>
  <si>
    <t>Wykonanie</t>
  </si>
  <si>
    <t>% wykon.</t>
  </si>
  <si>
    <t>Promocja jednostek samorządu terytorialnego</t>
  </si>
  <si>
    <t>4140</t>
  </si>
  <si>
    <t>Wpłaty na Państwowy Fundusz Osób Niepełnosprawnych</t>
  </si>
  <si>
    <t>92601</t>
  </si>
  <si>
    <t>Obiekty sportowe</t>
  </si>
  <si>
    <t>EDUKACYJNA OPIEKA WYCHOWAWCZA</t>
  </si>
  <si>
    <t>Pomoc materialna dla uczniów</t>
  </si>
  <si>
    <t>Stypendia dla uczniów</t>
  </si>
  <si>
    <t>Składki  na ubezpieczenia zdrowotne opłacane  za osoby  pobierające  niektóre  świadczenia  z  pomocy  społecznej, niektóre świadczenia rodzinne oraz za osoby uczestniczące w zajęciach w centrum integracji społecznej</t>
  </si>
  <si>
    <t>Opłaty z tytułu zakupu usług telekomunikacyjnych świadczonych w ruchomej publicznej sieci telefonicznej</t>
  </si>
  <si>
    <t>Opłaty z tytułu zakupu usług telekomunikacyjnch świadczonych w ruchomej publicznej sieci telefonicznej</t>
  </si>
  <si>
    <t>Opłaty z tytułu zakupu usług telekomunikacyjnych  świadczonych w ruchomej publicznej sieci telfonicznej</t>
  </si>
  <si>
    <t>Zasiłki stałe</t>
  </si>
  <si>
    <t>8010</t>
  </si>
  <si>
    <t>Rozliczenia z bankami związane z obsługą długu publicznego</t>
  </si>
  <si>
    <t>8110</t>
  </si>
  <si>
    <t>Odsetki od samorządowych papierów wartościowych lub zaciągniętych przez jednostkę samorządu terytorialnego kredytów i pożyczek</t>
  </si>
  <si>
    <t>Stołówki szkolne i przedszkolne</t>
  </si>
  <si>
    <t>Usługi opiekuńcze i specjalistyczne usługi opiekuńcze</t>
  </si>
  <si>
    <t xml:space="preserve">KULTURA  FIZYCZNA  </t>
  </si>
  <si>
    <t>4100</t>
  </si>
  <si>
    <t>Wynagrodzenia agencyjno - prowizyjne</t>
  </si>
  <si>
    <t>Rodziny zastępcze</t>
  </si>
  <si>
    <t xml:space="preserve">Składki na ubezpieczenie zdrowotne </t>
  </si>
  <si>
    <t>6060</t>
  </si>
  <si>
    <t>Zakup usług przez jednostki samorządu terytorialnego od innych jednostek samorządu terytorialnego</t>
  </si>
  <si>
    <t>Dotacje celowe z budżetu jednostki samorządu terytorialnego, udzielone w trybie art.. 221 ustawy, na finansowanie lub dofinansowanie zadań zleconych do realizacji organizacjom prowadzącym działalność pożytku publicznego</t>
  </si>
  <si>
    <t>4500</t>
  </si>
  <si>
    <t>Pozostałe podatki na rzecz budżetów jednostek samorządu terytorialnego</t>
  </si>
  <si>
    <t>Wspieranie rodziny</t>
  </si>
  <si>
    <t>40003</t>
  </si>
  <si>
    <t>Dostarczanie energii elektrycznej</t>
  </si>
  <si>
    <t>71004</t>
  </si>
  <si>
    <t>Plany zagospodarowania przestrzennego</t>
  </si>
  <si>
    <t>Opłaty z tytułu zakupu usług telekomunikacyjnych</t>
  </si>
  <si>
    <t>4270</t>
  </si>
  <si>
    <t xml:space="preserve">Opłaty z tytułu zakupu usług telekomunikacyjnych </t>
  </si>
  <si>
    <t>90013</t>
  </si>
  <si>
    <t>Schroniska dla zwierząt</t>
  </si>
  <si>
    <t>Zakup usłu pozostałych</t>
  </si>
  <si>
    <t>92195</t>
  </si>
  <si>
    <t>Świadczenia wychowawcze</t>
  </si>
  <si>
    <t>92109</t>
  </si>
  <si>
    <t>Domy i ośrodki kultury, świetlice i kluby</t>
  </si>
  <si>
    <t>01009</t>
  </si>
  <si>
    <t>Spółki wodne</t>
  </si>
  <si>
    <t>2830</t>
  </si>
  <si>
    <t>Dotacja celowa z budżetu na finansowanie i dofinansowanie zadań zleconych do realizacji pozostałym jednostkom niezaliczanym do sektora finansów publicznych</t>
  </si>
  <si>
    <t>Pomoc w zakresie dożywiania</t>
  </si>
  <si>
    <t>RODZINA</t>
  </si>
  <si>
    <t>Świadczenia rodzinne, świadczenia z funduszu alimentacyjnego oraz składki na ubezpieczenia emerytalne i rentowe z ubezpieczenia społecznego</t>
  </si>
  <si>
    <t>Karta Dużej Rodziny</t>
  </si>
  <si>
    <t>Zwrot dotacji oraz płatności, w tym wykorzystanych niezgodnie z przeznaczeniem lub wykorzystanych z narudszeniem procedur, o których mowa w art.. 184 ustawy, pobranych nienależnie lub w nadmiernej wysokości</t>
  </si>
  <si>
    <t>Świadczenie społeczne</t>
  </si>
  <si>
    <t>Odsetki od dotacji oraz płatności wykorzystanych niezgodnie z przeznaczeniem lub wykorzystanych z naruszeniem procedur, o których mowa w art.. 184 ustawy, pobranych nienależnie lub w nadmiernej wysokości</t>
  </si>
  <si>
    <t>Dotacje celowe przekazane gminie na zadania bieżące realizowane na podstawie porozumień miedzy jednostkami samorządu terytorialnego</t>
  </si>
  <si>
    <t>Plan  na  2018 rok</t>
  </si>
  <si>
    <t>4190</t>
  </si>
  <si>
    <t>Nagrody konkursowe</t>
  </si>
  <si>
    <t>60014</t>
  </si>
  <si>
    <t>Drogi publiczne powiatowe</t>
  </si>
  <si>
    <t>6300</t>
  </si>
  <si>
    <t>Dotacja celowa na pomoc finansową udzielaną między jednostkami samorządu terytorialnego na dofinansowanie własnych zadań inwestycyjnych i zakupów inwestycyjnych</t>
  </si>
  <si>
    <t>4480</t>
  </si>
  <si>
    <t>Podatek od nieruchomości</t>
  </si>
  <si>
    <t>75411</t>
  </si>
  <si>
    <t>Komendy powiatowe Państwowej Straży Pożarnej</t>
  </si>
  <si>
    <t>6170</t>
  </si>
  <si>
    <t>Wpłaty jednostek na państwowy fundusz celowy na finansowanie lub dofinansowanie zadań inwestycyjnych</t>
  </si>
  <si>
    <t>75801</t>
  </si>
  <si>
    <t>Część oświatowa subwencji ogólnej dla jednostek samorządu terytorialnego</t>
  </si>
  <si>
    <t>2940</t>
  </si>
  <si>
    <t>Zwrot do budżetu państwa nienależnie pobranej subwencji ogólnej za lata poprzednie</t>
  </si>
  <si>
    <t>75814</t>
  </si>
  <si>
    <t>Różne rozliczenia finansowe</t>
  </si>
  <si>
    <t>4530</t>
  </si>
  <si>
    <t>Podatek od towarów i usług</t>
  </si>
  <si>
    <t>4570</t>
  </si>
  <si>
    <t>Odsetki od nieterminowych wpłat z tytułu pozostałych podatków i opłat</t>
  </si>
  <si>
    <t>Zakup środków dydaktycznych i książek</t>
  </si>
  <si>
    <t xml:space="preserve">Pozostałe odsetki </t>
  </si>
  <si>
    <t>Pomoc materialna dla uczniów o charakterze motywacyjnym</t>
  </si>
  <si>
    <t>WYKONANIE WYDATKÓW BUDŻETOWYCH ZA  2018 ROK</t>
  </si>
  <si>
    <t>4420</t>
  </si>
  <si>
    <t>Podróże służbowe zagraniczne</t>
  </si>
  <si>
    <t>75109</t>
  </si>
  <si>
    <t>Wybory do rad  gmin, rad powiatów i sejmików województw, wybory wójtów, burmistrzółw i prezydentów miast oraz referenda gminne, powiatowe i wojewódzkie</t>
  </si>
  <si>
    <t>Zapewnienie uczniom prawa do bezpłatnego dostepu do podręczników, materiałów edukacyjnych lub materiałów ćwiczeniowych</t>
  </si>
  <si>
    <t>4240</t>
  </si>
  <si>
    <t>6057</t>
  </si>
  <si>
    <t>6059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</si>
</sst>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[Red]\-#,##0\ "/>
    <numFmt numFmtId="169" formatCode="#,##0.0"/>
    <numFmt numFmtId="170" formatCode="#,##0.000"/>
    <numFmt numFmtId="171" formatCode="0.0"/>
    <numFmt numFmtId="172" formatCode="[$-415]d\ mmmm\ yyyy"/>
  </numFmts>
  <fonts count="53">
    <font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b/>
      <sz val="12"/>
      <name val="Times New Roman CE"/>
      <family val="1"/>
    </font>
    <font>
      <sz val="11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1"/>
      <name val="Times New Roman CE"/>
      <family val="1"/>
    </font>
    <font>
      <i/>
      <sz val="11"/>
      <name val="Times New Roman"/>
      <family val="1"/>
    </font>
    <font>
      <sz val="8"/>
      <name val="Times New Roman CE"/>
      <family val="1"/>
    </font>
    <font>
      <b/>
      <i/>
      <sz val="12"/>
      <name val="Times New Roman CE"/>
      <family val="1"/>
    </font>
    <font>
      <b/>
      <sz val="10"/>
      <name val="Arial CE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2" fillId="0" borderId="10" xfId="0" applyFont="1" applyBorder="1" applyAlignment="1">
      <alignment horizontal="justify" vertical="top" wrapText="1"/>
    </xf>
    <xf numFmtId="49" fontId="1" fillId="33" borderId="10" xfId="0" applyNumberFormat="1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9" fontId="2" fillId="34" borderId="10" xfId="0" applyNumberFormat="1" applyFont="1" applyFill="1" applyBorder="1" applyAlignment="1">
      <alignment horizontal="justify" vertical="top" wrapText="1"/>
    </xf>
    <xf numFmtId="0" fontId="2" fillId="35" borderId="10" xfId="0" applyFont="1" applyFill="1" applyBorder="1" applyAlignment="1">
      <alignment horizontal="justify" vertical="top" wrapText="1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49" fontId="2" fillId="34" borderId="10" xfId="0" applyNumberFormat="1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justify" vertical="top" wrapText="1"/>
    </xf>
    <xf numFmtId="49" fontId="2" fillId="0" borderId="12" xfId="0" applyNumberFormat="1" applyFont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2" fillId="34" borderId="11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wrapText="1"/>
    </xf>
    <xf numFmtId="0" fontId="2" fillId="35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5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2" fillId="35" borderId="12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justify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2" fillId="36" borderId="10" xfId="0" applyNumberFormat="1" applyFont="1" applyFill="1" applyBorder="1" applyAlignment="1">
      <alignment horizontal="justify" vertical="top" wrapText="1"/>
    </xf>
    <xf numFmtId="0" fontId="2" fillId="35" borderId="10" xfId="0" applyFont="1" applyFill="1" applyBorder="1" applyAlignment="1">
      <alignment horizontal="justify" vertical="top" wrapText="1"/>
    </xf>
    <xf numFmtId="49" fontId="2" fillId="36" borderId="14" xfId="0" applyNumberFormat="1" applyFont="1" applyFill="1" applyBorder="1" applyAlignment="1">
      <alignment horizontal="justify" vertical="top" wrapText="1"/>
    </xf>
    <xf numFmtId="0" fontId="7" fillId="36" borderId="10" xfId="0" applyFont="1" applyFill="1" applyBorder="1" applyAlignment="1">
      <alignment horizontal="justify" vertical="top" wrapText="1"/>
    </xf>
    <xf numFmtId="0" fontId="10" fillId="0" borderId="10" xfId="0" applyFont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justify" vertical="top" wrapText="1"/>
    </xf>
    <xf numFmtId="49" fontId="4" fillId="33" borderId="10" xfId="0" applyNumberFormat="1" applyFont="1" applyFill="1" applyBorder="1" applyAlignment="1">
      <alignment horizontal="justify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11" fillId="34" borderId="10" xfId="0" applyNumberFormat="1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justify" vertical="top" wrapText="1"/>
    </xf>
    <xf numFmtId="49" fontId="11" fillId="36" borderId="10" xfId="0" applyNumberFormat="1" applyFont="1" applyFill="1" applyBorder="1" applyAlignment="1">
      <alignment horizontal="center" vertical="top" wrapText="1"/>
    </xf>
    <xf numFmtId="49" fontId="11" fillId="36" borderId="10" xfId="0" applyNumberFormat="1" applyFont="1" applyFill="1" applyBorder="1" applyAlignment="1">
      <alignment horizontal="justify" vertical="top" wrapText="1"/>
    </xf>
    <xf numFmtId="0" fontId="11" fillId="36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9" fontId="2" fillId="35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35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11" fillId="34" borderId="10" xfId="0" applyNumberFormat="1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justify" vertical="top" wrapText="1"/>
    </xf>
    <xf numFmtId="49" fontId="11" fillId="36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1" fillId="36" borderId="10" xfId="0" applyNumberFormat="1" applyFont="1" applyFill="1" applyBorder="1" applyAlignment="1">
      <alignment horizontal="justify" vertical="top" wrapText="1"/>
    </xf>
    <xf numFmtId="49" fontId="12" fillId="36" borderId="10" xfId="0" applyNumberFormat="1" applyFont="1" applyFill="1" applyBorder="1" applyAlignment="1">
      <alignment horizontal="left" vertical="top" wrapText="1"/>
    </xf>
    <xf numFmtId="0" fontId="12" fillId="36" borderId="10" xfId="0" applyFont="1" applyFill="1" applyBorder="1" applyAlignment="1">
      <alignment horizontal="justify" vertical="top" wrapText="1"/>
    </xf>
    <xf numFmtId="49" fontId="12" fillId="36" borderId="10" xfId="0" applyNumberFormat="1" applyFont="1" applyFill="1" applyBorder="1" applyAlignment="1">
      <alignment horizontal="justify" vertical="top" wrapText="1"/>
    </xf>
    <xf numFmtId="49" fontId="14" fillId="36" borderId="10" xfId="0" applyNumberFormat="1" applyFont="1" applyFill="1" applyBorder="1" applyAlignment="1">
      <alignment horizontal="left" vertical="top" wrapText="1"/>
    </xf>
    <xf numFmtId="49" fontId="12" fillId="34" borderId="10" xfId="0" applyNumberFormat="1" applyFont="1" applyFill="1" applyBorder="1" applyAlignment="1">
      <alignment horizontal="justify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horizontal="justify" vertical="top" wrapText="1"/>
    </xf>
    <xf numFmtId="0" fontId="0" fillId="36" borderId="10" xfId="0" applyFill="1" applyBorder="1" applyAlignment="1">
      <alignment horizontal="center" vertical="top" wrapText="1"/>
    </xf>
    <xf numFmtId="0" fontId="12" fillId="36" borderId="10" xfId="0" applyFont="1" applyFill="1" applyBorder="1" applyAlignment="1">
      <alignment horizontal="center" vertical="top" wrapText="1"/>
    </xf>
    <xf numFmtId="49" fontId="12" fillId="36" borderId="10" xfId="0" applyNumberFormat="1" applyFont="1" applyFill="1" applyBorder="1" applyAlignment="1">
      <alignment horizontal="center" vertical="top" wrapText="1"/>
    </xf>
    <xf numFmtId="49" fontId="1" fillId="37" borderId="10" xfId="0" applyNumberFormat="1" applyFont="1" applyFill="1" applyBorder="1" applyAlignment="1">
      <alignment horizontal="justify" vertical="top" wrapText="1"/>
    </xf>
    <xf numFmtId="49" fontId="1" fillId="37" borderId="10" xfId="0" applyNumberFormat="1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justify" vertical="top" wrapText="1"/>
    </xf>
    <xf numFmtId="49" fontId="12" fillId="34" borderId="10" xfId="0" applyNumberFormat="1" applyFont="1" applyFill="1" applyBorder="1" applyAlignment="1">
      <alignment horizontal="center" vertical="top" wrapText="1"/>
    </xf>
    <xf numFmtId="49" fontId="12" fillId="36" borderId="14" xfId="0" applyNumberFormat="1" applyFont="1" applyFill="1" applyBorder="1" applyAlignment="1">
      <alignment horizontal="center" vertical="top" wrapText="1"/>
    </xf>
    <xf numFmtId="0" fontId="12" fillId="34" borderId="11" xfId="0" applyFont="1" applyFill="1" applyBorder="1" applyAlignment="1">
      <alignment horizontal="justify" vertical="top" wrapText="1"/>
    </xf>
    <xf numFmtId="0" fontId="12" fillId="34" borderId="12" xfId="0" applyFont="1" applyFill="1" applyBorder="1" applyAlignment="1">
      <alignment horizontal="center" vertical="top" wrapText="1"/>
    </xf>
    <xf numFmtId="0" fontId="12" fillId="34" borderId="15" xfId="0" applyFont="1" applyFill="1" applyBorder="1" applyAlignment="1">
      <alignment horizontal="left" vertical="top" wrapText="1"/>
    </xf>
    <xf numFmtId="0" fontId="12" fillId="34" borderId="12" xfId="0" applyFont="1" applyFill="1" applyBorder="1" applyAlignment="1">
      <alignment horizontal="justify" vertical="top" wrapText="1"/>
    </xf>
    <xf numFmtId="0" fontId="12" fillId="36" borderId="11" xfId="0" applyFont="1" applyFill="1" applyBorder="1" applyAlignment="1">
      <alignment horizontal="justify" vertical="top" wrapText="1"/>
    </xf>
    <xf numFmtId="0" fontId="2" fillId="34" borderId="11" xfId="0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horizontal="left" wrapText="1"/>
    </xf>
    <xf numFmtId="0" fontId="13" fillId="36" borderId="10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left" wrapText="1"/>
    </xf>
    <xf numFmtId="2" fontId="3" fillId="0" borderId="10" xfId="0" applyNumberFormat="1" applyFont="1" applyFill="1" applyBorder="1" applyAlignment="1">
      <alignment horizontal="center" vertical="top" wrapText="1"/>
    </xf>
    <xf numFmtId="171" fontId="3" fillId="0" borderId="10" xfId="0" applyNumberFormat="1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" fillId="33" borderId="12" xfId="0" applyFont="1" applyFill="1" applyBorder="1" applyAlignment="1">
      <alignment horizontal="justify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2" fillId="36" borderId="12" xfId="0" applyFont="1" applyFill="1" applyBorder="1" applyAlignment="1">
      <alignment horizontal="justify" vertical="top" wrapText="1"/>
    </xf>
    <xf numFmtId="0" fontId="12" fillId="36" borderId="12" xfId="0" applyFont="1" applyFill="1" applyBorder="1" applyAlignment="1">
      <alignment horizontal="left" vertical="top" wrapText="1"/>
    </xf>
    <xf numFmtId="0" fontId="12" fillId="36" borderId="12" xfId="0" applyFont="1" applyFill="1" applyBorder="1" applyAlignment="1">
      <alignment horizontal="center" vertical="top" wrapText="1"/>
    </xf>
    <xf numFmtId="0" fontId="12" fillId="36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 horizontal="right" vertical="top" wrapText="1"/>
    </xf>
    <xf numFmtId="4" fontId="3" fillId="37" borderId="10" xfId="0" applyNumberFormat="1" applyFont="1" applyFill="1" applyBorder="1" applyAlignment="1">
      <alignment vertical="top"/>
    </xf>
    <xf numFmtId="4" fontId="11" fillId="34" borderId="10" xfId="0" applyNumberFormat="1" applyFont="1" applyFill="1" applyBorder="1" applyAlignment="1">
      <alignment horizontal="right" vertical="top" wrapText="1"/>
    </xf>
    <xf numFmtId="4" fontId="11" fillId="36" borderId="10" xfId="0" applyNumberFormat="1" applyFont="1" applyFill="1" applyBorder="1" applyAlignment="1">
      <alignment vertical="top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vertical="top"/>
    </xf>
    <xf numFmtId="4" fontId="2" fillId="35" borderId="10" xfId="0" applyNumberFormat="1" applyFont="1" applyFill="1" applyBorder="1" applyAlignment="1">
      <alignment vertical="top"/>
    </xf>
    <xf numFmtId="4" fontId="11" fillId="36" borderId="10" xfId="0" applyNumberFormat="1" applyFont="1" applyFill="1" applyBorder="1" applyAlignment="1">
      <alignment horizontal="right" vertical="top" wrapText="1"/>
    </xf>
    <xf numFmtId="4" fontId="12" fillId="36" borderId="10" xfId="0" applyNumberFormat="1" applyFont="1" applyFill="1" applyBorder="1" applyAlignment="1">
      <alignment vertical="top"/>
    </xf>
    <xf numFmtId="4" fontId="2" fillId="35" borderId="10" xfId="0" applyNumberFormat="1" applyFont="1" applyFill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2" fillId="34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horizontal="right" vertical="top" wrapText="1"/>
    </xf>
    <xf numFmtId="4" fontId="2" fillId="35" borderId="10" xfId="0" applyNumberFormat="1" applyFont="1" applyFill="1" applyBorder="1" applyAlignment="1">
      <alignment horizontal="right"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/>
    </xf>
    <xf numFmtId="4" fontId="12" fillId="36" borderId="10" xfId="0" applyNumberFormat="1" applyFont="1" applyFill="1" applyBorder="1" applyAlignment="1">
      <alignment horizontal="right" vertical="top" wrapText="1"/>
    </xf>
    <xf numFmtId="4" fontId="12" fillId="34" borderId="10" xfId="0" applyNumberFormat="1" applyFont="1" applyFill="1" applyBorder="1" applyAlignment="1">
      <alignment horizontal="right" vertical="top" wrapText="1"/>
    </xf>
    <xf numFmtId="4" fontId="1" fillId="37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/>
    </xf>
    <xf numFmtId="4" fontId="12" fillId="36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 horizontal="right" vertical="top" wrapText="1"/>
    </xf>
    <xf numFmtId="4" fontId="12" fillId="34" borderId="12" xfId="0" applyNumberFormat="1" applyFont="1" applyFill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3" fillId="38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top"/>
    </xf>
    <xf numFmtId="0" fontId="7" fillId="35" borderId="13" xfId="0" applyFont="1" applyFill="1" applyBorder="1" applyAlignment="1">
      <alignment horizontal="center" vertical="top" wrapText="1"/>
    </xf>
    <xf numFmtId="49" fontId="14" fillId="36" borderId="10" xfId="0" applyNumberFormat="1" applyFont="1" applyFill="1" applyBorder="1" applyAlignment="1">
      <alignment horizontal="center" vertical="top" wrapText="1"/>
    </xf>
    <xf numFmtId="0" fontId="12" fillId="34" borderId="15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wrapText="1" shrinkToFit="1"/>
    </xf>
    <xf numFmtId="0" fontId="2" fillId="35" borderId="10" xfId="0" applyFont="1" applyFill="1" applyBorder="1" applyAlignment="1">
      <alignment vertical="top" wrapText="1" shrinkToFit="1"/>
    </xf>
    <xf numFmtId="0" fontId="2" fillId="0" borderId="10" xfId="0" applyFont="1" applyBorder="1" applyAlignment="1">
      <alignment wrapText="1" shrinkToFit="1"/>
    </xf>
    <xf numFmtId="0" fontId="2" fillId="35" borderId="10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0" fontId="16" fillId="34" borderId="10" xfId="0" applyFont="1" applyFill="1" applyBorder="1" applyAlignment="1">
      <alignment horizontal="justify" vertical="top" wrapText="1"/>
    </xf>
    <xf numFmtId="0" fontId="11" fillId="34" borderId="10" xfId="0" applyNumberFormat="1" applyFont="1" applyFill="1" applyBorder="1" applyAlignment="1">
      <alignment horizontal="center"/>
    </xf>
    <xf numFmtId="0" fontId="11" fillId="34" borderId="10" xfId="0" applyNumberFormat="1" applyFont="1" applyFill="1" applyBorder="1" applyAlignment="1">
      <alignment wrapText="1"/>
    </xf>
    <xf numFmtId="4" fontId="11" fillId="34" borderId="10" xfId="0" applyNumberFormat="1" applyFont="1" applyFill="1" applyBorder="1" applyAlignment="1">
      <alignment horizontal="right" vertical="top"/>
    </xf>
    <xf numFmtId="0" fontId="16" fillId="34" borderId="10" xfId="0" applyFont="1" applyFill="1" applyBorder="1" applyAlignment="1">
      <alignment horizontal="center" vertical="top" wrapText="1"/>
    </xf>
    <xf numFmtId="0" fontId="11" fillId="34" borderId="11" xfId="0" applyFont="1" applyFill="1" applyBorder="1" applyAlignment="1">
      <alignment horizontal="justify" vertical="top" wrapText="1"/>
    </xf>
    <xf numFmtId="0" fontId="11" fillId="34" borderId="12" xfId="0" applyFont="1" applyFill="1" applyBorder="1" applyAlignment="1">
      <alignment horizontal="justify" vertical="top" wrapText="1"/>
    </xf>
    <xf numFmtId="0" fontId="11" fillId="34" borderId="12" xfId="0" applyFont="1" applyFill="1" applyBorder="1" applyAlignment="1">
      <alignment horizontal="center" vertical="top" wrapText="1"/>
    </xf>
    <xf numFmtId="4" fontId="11" fillId="34" borderId="12" xfId="0" applyNumberFormat="1" applyFont="1" applyFill="1" applyBorder="1" applyAlignment="1">
      <alignment horizontal="right" vertical="top" wrapText="1"/>
    </xf>
    <xf numFmtId="49" fontId="2" fillId="35" borderId="10" xfId="0" applyNumberFormat="1" applyFont="1" applyFill="1" applyBorder="1" applyAlignment="1">
      <alignment horizontal="left" vertical="top" wrapText="1"/>
    </xf>
    <xf numFmtId="169" fontId="3" fillId="37" borderId="10" xfId="0" applyNumberFormat="1" applyFont="1" applyFill="1" applyBorder="1" applyAlignment="1">
      <alignment vertical="top"/>
    </xf>
    <xf numFmtId="169" fontId="11" fillId="36" borderId="10" xfId="0" applyNumberFormat="1" applyFont="1" applyFill="1" applyBorder="1" applyAlignment="1">
      <alignment vertical="top"/>
    </xf>
    <xf numFmtId="169" fontId="2" fillId="35" borderId="10" xfId="0" applyNumberFormat="1" applyFont="1" applyFill="1" applyBorder="1" applyAlignment="1">
      <alignment vertical="top"/>
    </xf>
    <xf numFmtId="169" fontId="12" fillId="36" borderId="10" xfId="0" applyNumberFormat="1" applyFont="1" applyFill="1" applyBorder="1" applyAlignment="1">
      <alignment vertical="top"/>
    </xf>
    <xf numFmtId="169" fontId="1" fillId="37" borderId="10" xfId="0" applyNumberFormat="1" applyFont="1" applyFill="1" applyBorder="1" applyAlignment="1">
      <alignment vertical="top"/>
    </xf>
    <xf numFmtId="169" fontId="11" fillId="34" borderId="10" xfId="0" applyNumberFormat="1" applyFont="1" applyFill="1" applyBorder="1" applyAlignment="1">
      <alignment vertical="top"/>
    </xf>
    <xf numFmtId="169" fontId="2" fillId="35" borderId="10" xfId="0" applyNumberFormat="1" applyFont="1" applyFill="1" applyBorder="1" applyAlignment="1">
      <alignment horizontal="right" vertical="top"/>
    </xf>
    <xf numFmtId="169" fontId="2" fillId="35" borderId="10" xfId="0" applyNumberFormat="1" applyFont="1" applyFill="1" applyBorder="1" applyAlignment="1">
      <alignment vertical="top"/>
    </xf>
    <xf numFmtId="169" fontId="12" fillId="34" borderId="10" xfId="0" applyNumberFormat="1" applyFont="1" applyFill="1" applyBorder="1" applyAlignment="1">
      <alignment vertical="top"/>
    </xf>
    <xf numFmtId="169" fontId="1" fillId="33" borderId="10" xfId="0" applyNumberFormat="1" applyFont="1" applyFill="1" applyBorder="1" applyAlignment="1">
      <alignment vertical="top"/>
    </xf>
    <xf numFmtId="169" fontId="3" fillId="33" borderId="10" xfId="0" applyNumberFormat="1" applyFont="1" applyFill="1" applyBorder="1" applyAlignment="1">
      <alignment vertical="top"/>
    </xf>
    <xf numFmtId="169" fontId="1" fillId="38" borderId="10" xfId="0" applyNumberFormat="1" applyFont="1" applyFill="1" applyBorder="1" applyAlignment="1">
      <alignment vertical="top"/>
    </xf>
    <xf numFmtId="169" fontId="2" fillId="35" borderId="10" xfId="0" applyNumberFormat="1" applyFont="1" applyFill="1" applyBorder="1" applyAlignment="1">
      <alignment/>
    </xf>
    <xf numFmtId="4" fontId="2" fillId="35" borderId="12" xfId="0" applyNumberFormat="1" applyFont="1" applyFill="1" applyBorder="1" applyAlignment="1">
      <alignment horizontal="right" wrapText="1"/>
    </xf>
    <xf numFmtId="4" fontId="2" fillId="35" borderId="10" xfId="0" applyNumberFormat="1" applyFont="1" applyFill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0" fontId="4" fillId="35" borderId="10" xfId="0" applyFont="1" applyFill="1" applyBorder="1" applyAlignment="1">
      <alignment horizontal="justify" vertical="top" wrapText="1"/>
    </xf>
    <xf numFmtId="49" fontId="4" fillId="35" borderId="10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169" fontId="2" fillId="35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horizontal="justify" vertical="top" wrapText="1"/>
    </xf>
    <xf numFmtId="49" fontId="11" fillId="39" borderId="10" xfId="0" applyNumberFormat="1" applyFont="1" applyFill="1" applyBorder="1" applyAlignment="1">
      <alignment horizontal="center" vertical="top" wrapText="1"/>
    </xf>
    <xf numFmtId="0" fontId="11" fillId="39" borderId="10" xfId="0" applyFont="1" applyFill="1" applyBorder="1" applyAlignment="1">
      <alignment horizontal="justify" vertical="top" wrapText="1"/>
    </xf>
    <xf numFmtId="4" fontId="11" fillId="39" borderId="10" xfId="0" applyNumberFormat="1" applyFont="1" applyFill="1" applyBorder="1" applyAlignment="1">
      <alignment horizontal="right" vertical="top" wrapText="1"/>
    </xf>
    <xf numFmtId="169" fontId="11" fillId="39" borderId="10" xfId="0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169" fontId="2" fillId="0" borderId="10" xfId="0" applyNumberFormat="1" applyFont="1" applyFill="1" applyBorder="1" applyAlignment="1">
      <alignment vertical="top"/>
    </xf>
    <xf numFmtId="0" fontId="2" fillId="35" borderId="16" xfId="0" applyFont="1" applyFill="1" applyBorder="1" applyAlignment="1">
      <alignment horizontal="center"/>
    </xf>
    <xf numFmtId="0" fontId="2" fillId="35" borderId="16" xfId="0" applyFont="1" applyFill="1" applyBorder="1" applyAlignment="1">
      <alignment wrapText="1"/>
    </xf>
    <xf numFmtId="4" fontId="2" fillId="35" borderId="16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2" fillId="35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35" borderId="10" xfId="0" applyFont="1" applyFill="1" applyBorder="1" applyAlignment="1">
      <alignment vertical="center" wrapText="1" shrinkToFit="1"/>
    </xf>
    <xf numFmtId="0" fontId="7" fillId="35" borderId="13" xfId="0" applyFont="1" applyFill="1" applyBorder="1" applyAlignment="1">
      <alignment horizontal="justify" vertical="center" wrapText="1"/>
    </xf>
    <xf numFmtId="4" fontId="7" fillId="35" borderId="13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justify" vertical="center" wrapText="1"/>
    </xf>
    <xf numFmtId="0" fontId="2" fillId="35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  <xf numFmtId="0" fontId="2" fillId="35" borderId="10" xfId="0" applyNumberFormat="1" applyFont="1" applyFill="1" applyBorder="1" applyAlignment="1">
      <alignment vertical="center"/>
    </xf>
    <xf numFmtId="0" fontId="2" fillId="35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39" borderId="10" xfId="0" applyNumberFormat="1" applyFont="1" applyFill="1" applyBorder="1" applyAlignment="1">
      <alignment horizontal="justify" vertical="top" wrapText="1"/>
    </xf>
    <xf numFmtId="49" fontId="12" fillId="39" borderId="10" xfId="0" applyNumberFormat="1" applyFont="1" applyFill="1" applyBorder="1" applyAlignment="1">
      <alignment horizontal="justify" vertical="top" wrapText="1"/>
    </xf>
    <xf numFmtId="49" fontId="12" fillId="39" borderId="10" xfId="0" applyNumberFormat="1" applyFont="1" applyFill="1" applyBorder="1" applyAlignment="1">
      <alignment horizontal="center" vertical="top" wrapText="1"/>
    </xf>
    <xf numFmtId="0" fontId="12" fillId="39" borderId="10" xfId="0" applyFont="1" applyFill="1" applyBorder="1" applyAlignment="1">
      <alignment horizontal="justify" vertical="top" wrapText="1"/>
    </xf>
    <xf numFmtId="4" fontId="12" fillId="39" borderId="10" xfId="0" applyNumberFormat="1" applyFont="1" applyFill="1" applyBorder="1" applyAlignment="1">
      <alignment horizontal="right" vertical="top" wrapText="1"/>
    </xf>
    <xf numFmtId="169" fontId="12" fillId="39" borderId="10" xfId="0" applyNumberFormat="1" applyFont="1" applyFill="1" applyBorder="1" applyAlignment="1">
      <alignment vertical="top"/>
    </xf>
    <xf numFmtId="49" fontId="12" fillId="39" borderId="10" xfId="0" applyNumberFormat="1" applyFont="1" applyFill="1" applyBorder="1" applyAlignment="1">
      <alignment horizontal="left" vertical="top" wrapText="1"/>
    </xf>
    <xf numFmtId="49" fontId="3" fillId="39" borderId="10" xfId="0" applyNumberFormat="1" applyFont="1" applyFill="1" applyBorder="1" applyAlignment="1">
      <alignment horizontal="center" vertical="top" wrapText="1"/>
    </xf>
    <xf numFmtId="49" fontId="11" fillId="39" borderId="10" xfId="0" applyNumberFormat="1" applyFont="1" applyFill="1" applyBorder="1" applyAlignment="1">
      <alignment horizontal="center" vertical="top" wrapText="1"/>
    </xf>
    <xf numFmtId="49" fontId="11" fillId="39" borderId="10" xfId="0" applyNumberFormat="1" applyFont="1" applyFill="1" applyBorder="1" applyAlignment="1">
      <alignment horizontal="left" vertical="top" wrapText="1"/>
    </xf>
    <xf numFmtId="0" fontId="11" fillId="39" borderId="10" xfId="0" applyFont="1" applyFill="1" applyBorder="1" applyAlignment="1">
      <alignment horizontal="justify" vertical="top" wrapText="1"/>
    </xf>
    <xf numFmtId="0" fontId="7" fillId="39" borderId="10" xfId="0" applyFont="1" applyFill="1" applyBorder="1" applyAlignment="1">
      <alignment horizontal="justify" vertical="top" wrapText="1"/>
    </xf>
    <xf numFmtId="0" fontId="13" fillId="39" borderId="10" xfId="0" applyFont="1" applyFill="1" applyBorder="1" applyAlignment="1">
      <alignment horizontal="center" vertical="top" wrapText="1"/>
    </xf>
    <xf numFmtId="0" fontId="13" fillId="39" borderId="10" xfId="0" applyFont="1" applyFill="1" applyBorder="1" applyAlignment="1">
      <alignment horizontal="justify" vertical="top" wrapText="1"/>
    </xf>
    <xf numFmtId="4" fontId="13" fillId="39" borderId="10" xfId="0" applyNumberFormat="1" applyFont="1" applyFill="1" applyBorder="1" applyAlignment="1">
      <alignment horizontal="right" vertical="top" wrapText="1"/>
    </xf>
    <xf numFmtId="0" fontId="13" fillId="39" borderId="13" xfId="0" applyFont="1" applyFill="1" applyBorder="1" applyAlignment="1">
      <alignment horizontal="center" vertical="top" wrapText="1"/>
    </xf>
    <xf numFmtId="0" fontId="13" fillId="39" borderId="13" xfId="0" applyFont="1" applyFill="1" applyBorder="1" applyAlignment="1">
      <alignment horizontal="justify" vertical="top" wrapText="1"/>
    </xf>
    <xf numFmtId="4" fontId="13" fillId="39" borderId="13" xfId="0" applyNumberFormat="1" applyFont="1" applyFill="1" applyBorder="1" applyAlignment="1">
      <alignment horizontal="right" vertical="top" wrapText="1"/>
    </xf>
    <xf numFmtId="171" fontId="0" fillId="0" borderId="10" xfId="0" applyNumberFormat="1" applyBorder="1" applyAlignment="1">
      <alignment/>
    </xf>
    <xf numFmtId="0" fontId="12" fillId="39" borderId="11" xfId="0" applyFont="1" applyFill="1" applyBorder="1" applyAlignment="1">
      <alignment horizontal="justify" vertical="top" wrapText="1"/>
    </xf>
    <xf numFmtId="0" fontId="12" fillId="39" borderId="12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vertical="top"/>
    </xf>
    <xf numFmtId="49" fontId="18" fillId="39" borderId="10" xfId="0" applyNumberFormat="1" applyFont="1" applyFill="1" applyBorder="1" applyAlignment="1">
      <alignment horizontal="justify" vertical="top" wrapText="1"/>
    </xf>
    <xf numFmtId="0" fontId="4" fillId="40" borderId="12" xfId="0" applyFont="1" applyFill="1" applyBorder="1" applyAlignment="1">
      <alignment horizontal="justify" vertical="top" wrapText="1"/>
    </xf>
    <xf numFmtId="0" fontId="4" fillId="40" borderId="12" xfId="0" applyFont="1" applyFill="1" applyBorder="1" applyAlignment="1">
      <alignment horizontal="center" vertical="top" wrapText="1"/>
    </xf>
    <xf numFmtId="4" fontId="4" fillId="40" borderId="10" xfId="0" applyNumberFormat="1" applyFont="1" applyFill="1" applyBorder="1" applyAlignment="1">
      <alignment horizontal="right" vertical="top" wrapText="1"/>
    </xf>
    <xf numFmtId="0" fontId="4" fillId="40" borderId="11" xfId="0" applyFont="1" applyFill="1" applyBorder="1" applyAlignment="1">
      <alignment horizontal="center" vertical="top" wrapText="1"/>
    </xf>
    <xf numFmtId="0" fontId="12" fillId="39" borderId="12" xfId="0" applyFont="1" applyFill="1" applyBorder="1" applyAlignment="1">
      <alignment horizontal="justify" vertical="top" wrapText="1"/>
    </xf>
    <xf numFmtId="169" fontId="3" fillId="40" borderId="10" xfId="0" applyNumberFormat="1" applyFont="1" applyFill="1" applyBorder="1" applyAlignment="1">
      <alignment vertical="top"/>
    </xf>
    <xf numFmtId="169" fontId="2" fillId="0" borderId="10" xfId="0" applyNumberFormat="1" applyFont="1" applyFill="1" applyBorder="1" applyAlignment="1">
      <alignment horizontal="right" vertical="top" wrapText="1"/>
    </xf>
    <xf numFmtId="169" fontId="4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9" fontId="18" fillId="39" borderId="10" xfId="0" applyNumberFormat="1" applyFont="1" applyFill="1" applyBorder="1" applyAlignment="1">
      <alignment horizontal="center" vertical="top" wrapText="1"/>
    </xf>
    <xf numFmtId="4" fontId="2" fillId="35" borderId="10" xfId="0" applyNumberFormat="1" applyFont="1" applyFill="1" applyBorder="1" applyAlignment="1">
      <alignment horizontal="right" vertical="center"/>
    </xf>
    <xf numFmtId="169" fontId="2" fillId="35" borderId="10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center" vertical="top" wrapText="1"/>
    </xf>
    <xf numFmtId="0" fontId="16" fillId="39" borderId="10" xfId="0" applyFont="1" applyFill="1" applyBorder="1" applyAlignment="1">
      <alignment horizontal="justify" vertical="top" wrapText="1"/>
    </xf>
    <xf numFmtId="0" fontId="16" fillId="39" borderId="10" xfId="0" applyFont="1" applyFill="1" applyBorder="1" applyAlignment="1">
      <alignment horizontal="center" vertical="top" wrapText="1"/>
    </xf>
    <xf numFmtId="0" fontId="11" fillId="39" borderId="10" xfId="0" applyNumberFormat="1" applyFont="1" applyFill="1" applyBorder="1" applyAlignment="1">
      <alignment horizontal="center" vertical="center"/>
    </xf>
    <xf numFmtId="0" fontId="11" fillId="39" borderId="10" xfId="0" applyNumberFormat="1" applyFont="1" applyFill="1" applyBorder="1" applyAlignment="1">
      <alignment vertical="center" wrapText="1"/>
    </xf>
    <xf numFmtId="4" fontId="11" fillId="39" borderId="10" xfId="0" applyNumberFormat="1" applyFont="1" applyFill="1" applyBorder="1" applyAlignment="1">
      <alignment horizontal="right" vertical="center"/>
    </xf>
    <xf numFmtId="169" fontId="11" fillId="39" borderId="10" xfId="0" applyNumberFormat="1" applyFont="1" applyFill="1" applyBorder="1" applyAlignment="1">
      <alignment vertical="center"/>
    </xf>
    <xf numFmtId="0" fontId="7" fillId="0" borderId="18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49" fontId="11" fillId="39" borderId="18" xfId="0" applyNumberFormat="1" applyFont="1" applyFill="1" applyBorder="1" applyAlignment="1">
      <alignment horizontal="center" vertical="top" wrapText="1"/>
    </xf>
    <xf numFmtId="49" fontId="11" fillId="39" borderId="12" xfId="0" applyNumberFormat="1" applyFont="1" applyFill="1" applyBorder="1" applyAlignment="1">
      <alignment horizontal="center" vertical="top" wrapText="1"/>
    </xf>
    <xf numFmtId="4" fontId="0" fillId="0" borderId="10" xfId="0" applyNumberFormat="1" applyBorder="1" applyAlignment="1">
      <alignment/>
    </xf>
    <xf numFmtId="0" fontId="16" fillId="39" borderId="18" xfId="0" applyFont="1" applyFill="1" applyBorder="1" applyAlignment="1">
      <alignment horizontal="center" vertical="top" wrapText="1"/>
    </xf>
    <xf numFmtId="0" fontId="16" fillId="39" borderId="12" xfId="0" applyFont="1" applyFill="1" applyBorder="1" applyAlignment="1">
      <alignment horizontal="center" vertical="top" wrapText="1"/>
    </xf>
    <xf numFmtId="49" fontId="2" fillId="35" borderId="19" xfId="0" applyNumberFormat="1" applyFont="1" applyFill="1" applyBorder="1" applyAlignment="1">
      <alignment horizontal="center" vertical="top" wrapText="1"/>
    </xf>
    <xf numFmtId="49" fontId="2" fillId="35" borderId="17" xfId="0" applyNumberFormat="1" applyFont="1" applyFill="1" applyBorder="1" applyAlignment="1">
      <alignment horizontal="center" vertical="top" wrapText="1"/>
    </xf>
    <xf numFmtId="49" fontId="2" fillId="35" borderId="18" xfId="0" applyNumberFormat="1" applyFont="1" applyFill="1" applyBorder="1" applyAlignment="1">
      <alignment horizontal="center" vertical="top" wrapText="1"/>
    </xf>
    <xf numFmtId="49" fontId="2" fillId="35" borderId="12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49" fontId="2" fillId="35" borderId="20" xfId="0" applyNumberFormat="1" applyFont="1" applyFill="1" applyBorder="1" applyAlignment="1">
      <alignment horizontal="center" vertical="top" wrapText="1"/>
    </xf>
    <xf numFmtId="49" fontId="2" fillId="35" borderId="21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49" fontId="2" fillId="35" borderId="19" xfId="0" applyNumberFormat="1" applyFont="1" applyFill="1" applyBorder="1" applyAlignment="1">
      <alignment horizontal="center" vertical="top" wrapText="1"/>
    </xf>
    <xf numFmtId="49" fontId="2" fillId="35" borderId="17" xfId="0" applyNumberFormat="1" applyFont="1" applyFill="1" applyBorder="1" applyAlignment="1">
      <alignment horizontal="center" vertical="top" wrapText="1"/>
    </xf>
    <xf numFmtId="49" fontId="2" fillId="35" borderId="20" xfId="0" applyNumberFormat="1" applyFont="1" applyFill="1" applyBorder="1" applyAlignment="1">
      <alignment horizontal="center" vertical="top" wrapText="1"/>
    </xf>
    <xf numFmtId="49" fontId="2" fillId="35" borderId="21" xfId="0" applyNumberFormat="1" applyFont="1" applyFill="1" applyBorder="1" applyAlignment="1">
      <alignment horizontal="center" vertical="top" wrapText="1"/>
    </xf>
    <xf numFmtId="49" fontId="2" fillId="35" borderId="18" xfId="0" applyNumberFormat="1" applyFont="1" applyFill="1" applyBorder="1" applyAlignment="1">
      <alignment horizontal="center" vertical="top" wrapText="1"/>
    </xf>
    <xf numFmtId="49" fontId="2" fillId="35" borderId="12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35" borderId="19" xfId="0" applyFont="1" applyFill="1" applyBorder="1" applyAlignment="1">
      <alignment horizontal="center" vertical="top" wrapText="1"/>
    </xf>
    <xf numFmtId="0" fontId="7" fillId="35" borderId="17" xfId="0" applyFont="1" applyFill="1" applyBorder="1" applyAlignment="1">
      <alignment horizontal="center" vertical="top" wrapText="1"/>
    </xf>
    <xf numFmtId="0" fontId="7" fillId="35" borderId="20" xfId="0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 horizontal="center" vertical="top" wrapText="1"/>
    </xf>
    <xf numFmtId="49" fontId="1" fillId="35" borderId="14" xfId="0" applyNumberFormat="1" applyFont="1" applyFill="1" applyBorder="1" applyAlignment="1">
      <alignment horizontal="center" vertical="top" wrapText="1"/>
    </xf>
    <xf numFmtId="49" fontId="1" fillId="35" borderId="15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0" fontId="7" fillId="35" borderId="22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horizontal="center" vertical="top" wrapText="1"/>
    </xf>
    <xf numFmtId="0" fontId="7" fillId="35" borderId="23" xfId="0" applyFont="1" applyFill="1" applyBorder="1" applyAlignment="1">
      <alignment horizontal="center" vertical="top" wrapText="1"/>
    </xf>
    <xf numFmtId="0" fontId="7" fillId="35" borderId="12" xfId="0" applyFont="1" applyFill="1" applyBorder="1" applyAlignment="1">
      <alignment horizontal="center" vertical="top" wrapText="1"/>
    </xf>
    <xf numFmtId="0" fontId="2" fillId="35" borderId="19" xfId="0" applyFont="1" applyFill="1" applyBorder="1" applyAlignment="1">
      <alignment horizontal="center" vertical="top" wrapText="1"/>
    </xf>
    <xf numFmtId="0" fontId="2" fillId="35" borderId="17" xfId="0" applyFont="1" applyFill="1" applyBorder="1" applyAlignment="1">
      <alignment horizontal="center" vertical="top" wrapText="1"/>
    </xf>
    <xf numFmtId="0" fontId="2" fillId="35" borderId="18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9" fontId="2" fillId="35" borderId="14" xfId="0" applyNumberFormat="1" applyFont="1" applyFill="1" applyBorder="1" applyAlignment="1">
      <alignment horizontal="center" vertical="top" wrapText="1"/>
    </xf>
    <xf numFmtId="49" fontId="2" fillId="35" borderId="15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justify"/>
    </xf>
    <xf numFmtId="0" fontId="0" fillId="0" borderId="0" xfId="0" applyAlignment="1">
      <alignment/>
    </xf>
    <xf numFmtId="0" fontId="1" fillId="38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4"/>
  <sheetViews>
    <sheetView tabSelected="1" zoomScalePageLayoutView="0" workbookViewId="0" topLeftCell="A436">
      <selection activeCell="A146" sqref="A146:B152"/>
    </sheetView>
  </sheetViews>
  <sheetFormatPr defaultColWidth="9.00390625" defaultRowHeight="12.75"/>
  <cols>
    <col min="2" max="2" width="10.625" style="0" bestFit="1" customWidth="1"/>
    <col min="3" max="3" width="5.875" style="0" customWidth="1"/>
    <col min="4" max="4" width="42.875" style="0" customWidth="1"/>
    <col min="5" max="5" width="18.50390625" style="0" customWidth="1"/>
    <col min="6" max="6" width="13.875" style="0" customWidth="1"/>
    <col min="7" max="7" width="12.50390625" style="0" bestFit="1" customWidth="1"/>
    <col min="8" max="8" width="9.125" style="172" customWidth="1"/>
    <col min="11" max="11" width="10.50390625" style="0" bestFit="1" customWidth="1"/>
  </cols>
  <sheetData>
    <row r="1" spans="1:5" ht="14.25" customHeight="1">
      <c r="A1" s="4"/>
      <c r="B1" s="4"/>
      <c r="C1" s="15"/>
      <c r="D1" s="15"/>
      <c r="E1" s="82"/>
    </row>
    <row r="2" spans="1:8" ht="15">
      <c r="A2" s="336" t="s">
        <v>235</v>
      </c>
      <c r="B2" s="336"/>
      <c r="C2" s="337"/>
      <c r="D2" s="337"/>
      <c r="E2" s="337"/>
      <c r="H2" s="173"/>
    </row>
    <row r="3" spans="1:4" ht="15">
      <c r="A3" s="5"/>
      <c r="B3" s="5"/>
      <c r="D3" s="10"/>
    </row>
    <row r="4" spans="1:2" ht="15">
      <c r="A4" s="5"/>
      <c r="B4" s="5"/>
    </row>
    <row r="5" spans="1:7" ht="34.5">
      <c r="A5" s="34" t="s">
        <v>90</v>
      </c>
      <c r="B5" s="34" t="s">
        <v>87</v>
      </c>
      <c r="C5" s="34" t="s">
        <v>0</v>
      </c>
      <c r="D5" s="34" t="s">
        <v>1</v>
      </c>
      <c r="E5" s="34" t="s">
        <v>209</v>
      </c>
      <c r="F5" s="83" t="s">
        <v>151</v>
      </c>
      <c r="G5" s="84" t="s">
        <v>152</v>
      </c>
    </row>
    <row r="6" spans="1:7" ht="15.75" customHeight="1">
      <c r="A6" s="35" t="s">
        <v>20</v>
      </c>
      <c r="B6" s="36"/>
      <c r="C6" s="37"/>
      <c r="D6" s="19" t="s">
        <v>21</v>
      </c>
      <c r="E6" s="94">
        <f>SUM(E7,E9,E11,)</f>
        <v>368228.46</v>
      </c>
      <c r="F6" s="94">
        <f>SUM(F7,F9,F11,)</f>
        <v>367872.86</v>
      </c>
      <c r="G6" s="154">
        <f>F6/E6*100</f>
        <v>99.90342951764238</v>
      </c>
    </row>
    <row r="7" spans="1:7" ht="15.75" customHeight="1">
      <c r="A7" s="176"/>
      <c r="B7" s="176" t="s">
        <v>197</v>
      </c>
      <c r="C7" s="225"/>
      <c r="D7" s="177" t="s">
        <v>198</v>
      </c>
      <c r="E7" s="178">
        <f>SUM(E8)</f>
        <v>20000</v>
      </c>
      <c r="F7" s="178">
        <f>SUM(F8)</f>
        <v>20000</v>
      </c>
      <c r="G7" s="179">
        <f>F7/E7*100</f>
        <v>100</v>
      </c>
    </row>
    <row r="8" spans="1:7" ht="56.25" customHeight="1">
      <c r="A8" s="309"/>
      <c r="B8" s="310"/>
      <c r="C8" s="181" t="s">
        <v>199</v>
      </c>
      <c r="D8" s="182" t="s">
        <v>200</v>
      </c>
      <c r="E8" s="183">
        <v>20000</v>
      </c>
      <c r="F8" s="224">
        <v>20000</v>
      </c>
      <c r="G8" s="233">
        <f>F8/E8*100</f>
        <v>100</v>
      </c>
    </row>
    <row r="9" spans="1:7" ht="15.75" customHeight="1">
      <c r="A9" s="12"/>
      <c r="B9" s="39" t="s">
        <v>22</v>
      </c>
      <c r="C9" s="39"/>
      <c r="D9" s="40" t="s">
        <v>37</v>
      </c>
      <c r="E9" s="96">
        <f>SUM(E10)</f>
        <v>11500</v>
      </c>
      <c r="F9" s="97">
        <f>SUM(F10)</f>
        <v>11300</v>
      </c>
      <c r="G9" s="155">
        <f>F9/E9*100</f>
        <v>98.26086956521739</v>
      </c>
    </row>
    <row r="10" spans="1:7" ht="32.25" customHeight="1">
      <c r="A10" s="338"/>
      <c r="B10" s="339"/>
      <c r="C10" s="50">
        <v>2850</v>
      </c>
      <c r="D10" s="11" t="s">
        <v>38</v>
      </c>
      <c r="E10" s="98">
        <v>11500</v>
      </c>
      <c r="F10" s="99">
        <v>11300</v>
      </c>
      <c r="G10" s="156">
        <f>F10/E10*100</f>
        <v>98.26086956521739</v>
      </c>
    </row>
    <row r="11" spans="1:7" ht="21.75" customHeight="1">
      <c r="A11" s="42"/>
      <c r="B11" s="41" t="s">
        <v>147</v>
      </c>
      <c r="C11" s="41"/>
      <c r="D11" s="43" t="s">
        <v>73</v>
      </c>
      <c r="E11" s="101">
        <f>SUM(E12:E18)</f>
        <v>336728.46</v>
      </c>
      <c r="F11" s="97">
        <f>SUM(F12:F18)</f>
        <v>336572.86</v>
      </c>
      <c r="G11" s="157">
        <f aca="true" t="shared" si="0" ref="G11:G80">F11/E11*100</f>
        <v>99.95379065969058</v>
      </c>
    </row>
    <row r="12" spans="1:7" ht="21.75" customHeight="1">
      <c r="A12" s="285"/>
      <c r="B12" s="286"/>
      <c r="C12" s="51" t="s">
        <v>101</v>
      </c>
      <c r="D12" s="31" t="s">
        <v>79</v>
      </c>
      <c r="E12" s="103">
        <v>837.9</v>
      </c>
      <c r="F12" s="100">
        <v>837.9</v>
      </c>
      <c r="G12" s="156">
        <f t="shared" si="0"/>
        <v>100</v>
      </c>
    </row>
    <row r="13" spans="1:7" ht="21.75" customHeight="1">
      <c r="A13" s="287"/>
      <c r="B13" s="288"/>
      <c r="C13" s="51" t="s">
        <v>102</v>
      </c>
      <c r="D13" s="31" t="s">
        <v>80</v>
      </c>
      <c r="E13" s="103">
        <v>120.04</v>
      </c>
      <c r="F13" s="100">
        <v>120.04</v>
      </c>
      <c r="G13" s="156">
        <f t="shared" si="0"/>
        <v>100</v>
      </c>
    </row>
    <row r="14" spans="1:7" ht="21.75" customHeight="1">
      <c r="A14" s="287"/>
      <c r="B14" s="288"/>
      <c r="C14" s="51" t="s">
        <v>67</v>
      </c>
      <c r="D14" s="31" t="s">
        <v>68</v>
      </c>
      <c r="E14" s="103">
        <v>4900</v>
      </c>
      <c r="F14" s="100">
        <v>4900</v>
      </c>
      <c r="G14" s="156">
        <f t="shared" si="0"/>
        <v>100</v>
      </c>
    </row>
    <row r="15" spans="1:7" ht="21.75" customHeight="1">
      <c r="A15" s="287"/>
      <c r="B15" s="288"/>
      <c r="C15" s="51" t="s">
        <v>210</v>
      </c>
      <c r="D15" s="31" t="s">
        <v>211</v>
      </c>
      <c r="E15" s="103">
        <v>1300</v>
      </c>
      <c r="F15" s="100">
        <v>1300</v>
      </c>
      <c r="G15" s="156">
        <f t="shared" si="0"/>
        <v>100</v>
      </c>
    </row>
    <row r="16" spans="1:7" ht="21.75" customHeight="1">
      <c r="A16" s="287"/>
      <c r="B16" s="288"/>
      <c r="C16" s="51" t="s">
        <v>57</v>
      </c>
      <c r="D16" s="31" t="s">
        <v>58</v>
      </c>
      <c r="E16" s="103">
        <v>5460.27</v>
      </c>
      <c r="F16" s="100">
        <v>5460.27</v>
      </c>
      <c r="G16" s="156">
        <f t="shared" si="0"/>
        <v>100</v>
      </c>
    </row>
    <row r="17" spans="1:7" ht="17.25" customHeight="1">
      <c r="A17" s="287"/>
      <c r="B17" s="288"/>
      <c r="C17" s="50" t="s">
        <v>56</v>
      </c>
      <c r="D17" s="11" t="s">
        <v>148</v>
      </c>
      <c r="E17" s="98">
        <v>8200</v>
      </c>
      <c r="F17" s="99">
        <v>8044.4</v>
      </c>
      <c r="G17" s="156">
        <f t="shared" si="0"/>
        <v>98.10243902439024</v>
      </c>
    </row>
    <row r="18" spans="1:7" ht="17.25" customHeight="1">
      <c r="A18" s="289"/>
      <c r="B18" s="290"/>
      <c r="C18" s="50" t="s">
        <v>60</v>
      </c>
      <c r="D18" s="11" t="s">
        <v>49</v>
      </c>
      <c r="E18" s="98">
        <v>315910.25</v>
      </c>
      <c r="F18" s="99">
        <v>315910.25</v>
      </c>
      <c r="G18" s="156">
        <f t="shared" si="0"/>
        <v>100</v>
      </c>
    </row>
    <row r="19" spans="1:7" ht="44.25" customHeight="1">
      <c r="A19" s="29" t="s">
        <v>91</v>
      </c>
      <c r="B19" s="2"/>
      <c r="C19" s="53"/>
      <c r="D19" s="3" t="s">
        <v>92</v>
      </c>
      <c r="E19" s="104">
        <f>SUM(E20,E34,E50,)</f>
        <v>547274</v>
      </c>
      <c r="F19" s="104">
        <f>SUM(F20,F34,F50,)</f>
        <v>527496.44</v>
      </c>
      <c r="G19" s="158">
        <f t="shared" si="0"/>
        <v>96.38616853714957</v>
      </c>
    </row>
    <row r="20" spans="1:7" ht="15.75" customHeight="1">
      <c r="A20" s="12"/>
      <c r="B20" s="39" t="s">
        <v>93</v>
      </c>
      <c r="C20" s="39"/>
      <c r="D20" s="40" t="s">
        <v>94</v>
      </c>
      <c r="E20" s="96">
        <f>SUM(E22:E33)</f>
        <v>175838</v>
      </c>
      <c r="F20" s="97">
        <f>SUM(F22:F33)</f>
        <v>168594.6</v>
      </c>
      <c r="G20" s="157">
        <f t="shared" si="0"/>
        <v>95.88064013466942</v>
      </c>
    </row>
    <row r="21" spans="2:7" ht="0.75" customHeight="1">
      <c r="B21" s="12"/>
      <c r="C21" s="127"/>
      <c r="D21" s="13"/>
      <c r="E21" s="105"/>
      <c r="F21" s="106"/>
      <c r="G21" s="156" t="e">
        <f t="shared" si="0"/>
        <v>#DIV/0!</v>
      </c>
    </row>
    <row r="22" spans="1:7" ht="17.25" customHeight="1">
      <c r="A22" s="291"/>
      <c r="B22" s="292"/>
      <c r="C22" s="47" t="s">
        <v>72</v>
      </c>
      <c r="D22" s="1" t="s">
        <v>95</v>
      </c>
      <c r="E22" s="107">
        <v>500</v>
      </c>
      <c r="F22" s="99">
        <v>431.73</v>
      </c>
      <c r="G22" s="156">
        <f t="shared" si="0"/>
        <v>86.346</v>
      </c>
    </row>
    <row r="23" spans="1:7" ht="17.25" customHeight="1">
      <c r="A23" s="293"/>
      <c r="B23" s="294"/>
      <c r="C23" s="47" t="s">
        <v>96</v>
      </c>
      <c r="D23" s="1" t="s">
        <v>84</v>
      </c>
      <c r="E23" s="107">
        <v>77584</v>
      </c>
      <c r="F23" s="99">
        <v>76207.25</v>
      </c>
      <c r="G23" s="156">
        <f t="shared" si="0"/>
        <v>98.22547174675191</v>
      </c>
    </row>
    <row r="24" spans="1:11" ht="15" customHeight="1">
      <c r="A24" s="293"/>
      <c r="B24" s="294"/>
      <c r="C24" s="47">
        <v>4040</v>
      </c>
      <c r="D24" s="1" t="s">
        <v>40</v>
      </c>
      <c r="E24" s="107">
        <v>5971</v>
      </c>
      <c r="F24" s="99">
        <v>5949.48</v>
      </c>
      <c r="G24" s="156">
        <f t="shared" si="0"/>
        <v>99.63959135823146</v>
      </c>
      <c r="K24" s="86"/>
    </row>
    <row r="25" spans="1:7" ht="18" customHeight="1">
      <c r="A25" s="293"/>
      <c r="B25" s="294"/>
      <c r="C25" s="47">
        <v>4110</v>
      </c>
      <c r="D25" s="1" t="s">
        <v>41</v>
      </c>
      <c r="E25" s="107">
        <v>12588</v>
      </c>
      <c r="F25" s="99">
        <v>11541.81</v>
      </c>
      <c r="G25" s="156">
        <f t="shared" si="0"/>
        <v>91.68898951382268</v>
      </c>
    </row>
    <row r="26" spans="1:7" ht="18" customHeight="1">
      <c r="A26" s="293"/>
      <c r="B26" s="294"/>
      <c r="C26" s="47">
        <v>4120</v>
      </c>
      <c r="D26" s="1" t="s">
        <v>66</v>
      </c>
      <c r="E26" s="107">
        <v>2233</v>
      </c>
      <c r="F26" s="99">
        <v>1636.79</v>
      </c>
      <c r="G26" s="156">
        <f t="shared" si="0"/>
        <v>73.3000447828034</v>
      </c>
    </row>
    <row r="27" spans="1:7" ht="18" customHeight="1">
      <c r="A27" s="293"/>
      <c r="B27" s="294"/>
      <c r="C27" s="47" t="s">
        <v>67</v>
      </c>
      <c r="D27" s="1" t="s">
        <v>68</v>
      </c>
      <c r="E27" s="107">
        <v>1200</v>
      </c>
      <c r="F27" s="99">
        <v>1200</v>
      </c>
      <c r="G27" s="156">
        <f t="shared" si="0"/>
        <v>100</v>
      </c>
    </row>
    <row r="28" spans="1:7" ht="15.75" customHeight="1">
      <c r="A28" s="293"/>
      <c r="B28" s="294"/>
      <c r="C28" s="47">
        <v>4210</v>
      </c>
      <c r="D28" s="1" t="s">
        <v>36</v>
      </c>
      <c r="E28" s="107">
        <v>68000</v>
      </c>
      <c r="F28" s="99">
        <v>65346.65</v>
      </c>
      <c r="G28" s="156">
        <f t="shared" si="0"/>
        <v>96.09801470588235</v>
      </c>
    </row>
    <row r="29" spans="1:7" ht="16.5" customHeight="1">
      <c r="A29" s="293"/>
      <c r="B29" s="294"/>
      <c r="C29" s="47">
        <v>4260</v>
      </c>
      <c r="D29" s="1" t="s">
        <v>43</v>
      </c>
      <c r="E29" s="107">
        <v>3000</v>
      </c>
      <c r="F29" s="99">
        <v>2544.76</v>
      </c>
      <c r="G29" s="156">
        <f t="shared" si="0"/>
        <v>84.82533333333335</v>
      </c>
    </row>
    <row r="30" spans="1:7" ht="16.5" customHeight="1">
      <c r="A30" s="293"/>
      <c r="B30" s="294"/>
      <c r="C30" s="47" t="s">
        <v>97</v>
      </c>
      <c r="D30" s="1" t="s">
        <v>82</v>
      </c>
      <c r="E30" s="107">
        <v>400</v>
      </c>
      <c r="F30" s="99">
        <v>287</v>
      </c>
      <c r="G30" s="156">
        <f t="shared" si="0"/>
        <v>71.75</v>
      </c>
    </row>
    <row r="31" spans="1:7" ht="16.5" customHeight="1">
      <c r="A31" s="293"/>
      <c r="B31" s="294"/>
      <c r="C31" s="47">
        <v>4300</v>
      </c>
      <c r="D31" s="1" t="s">
        <v>44</v>
      </c>
      <c r="E31" s="107">
        <v>1000</v>
      </c>
      <c r="F31" s="99">
        <v>205</v>
      </c>
      <c r="G31" s="156">
        <f t="shared" si="0"/>
        <v>20.5</v>
      </c>
    </row>
    <row r="32" spans="1:7" ht="16.5" customHeight="1">
      <c r="A32" s="293"/>
      <c r="B32" s="294"/>
      <c r="C32" s="47" t="s">
        <v>70</v>
      </c>
      <c r="D32" s="1" t="s">
        <v>187</v>
      </c>
      <c r="E32" s="107">
        <v>200</v>
      </c>
      <c r="F32" s="99">
        <v>82.13</v>
      </c>
      <c r="G32" s="156">
        <f t="shared" si="0"/>
        <v>41.065</v>
      </c>
    </row>
    <row r="33" spans="1:7" ht="18.75" customHeight="1">
      <c r="A33" s="295"/>
      <c r="B33" s="296"/>
      <c r="C33" s="47">
        <v>4440</v>
      </c>
      <c r="D33" s="1" t="s">
        <v>75</v>
      </c>
      <c r="E33" s="107">
        <v>3162</v>
      </c>
      <c r="F33" s="99">
        <v>3162</v>
      </c>
      <c r="G33" s="156">
        <f t="shared" si="0"/>
        <v>100</v>
      </c>
    </row>
    <row r="34" spans="1:7" ht="15.75">
      <c r="A34" s="30"/>
      <c r="B34" s="41" t="s">
        <v>98</v>
      </c>
      <c r="C34" s="41"/>
      <c r="D34" s="43" t="s">
        <v>99</v>
      </c>
      <c r="E34" s="101">
        <f>SUM(E35:E49)</f>
        <v>356336</v>
      </c>
      <c r="F34" s="101">
        <f>SUM(F35:F49)</f>
        <v>343838.02</v>
      </c>
      <c r="G34" s="157">
        <f t="shared" si="0"/>
        <v>96.49264177630103</v>
      </c>
    </row>
    <row r="35" spans="1:7" ht="20.25" customHeight="1">
      <c r="A35" s="255"/>
      <c r="B35" s="256"/>
      <c r="C35" s="49" t="s">
        <v>72</v>
      </c>
      <c r="D35" s="7" t="s">
        <v>95</v>
      </c>
      <c r="E35" s="108">
        <v>500</v>
      </c>
      <c r="F35" s="99">
        <v>360</v>
      </c>
      <c r="G35" s="156">
        <f t="shared" si="0"/>
        <v>72</v>
      </c>
    </row>
    <row r="36" spans="1:7" ht="13.5">
      <c r="A36" s="275"/>
      <c r="B36" s="276"/>
      <c r="C36" s="49" t="s">
        <v>96</v>
      </c>
      <c r="D36" s="7" t="s">
        <v>84</v>
      </c>
      <c r="E36" s="108">
        <v>83652</v>
      </c>
      <c r="F36" s="99">
        <v>81560.28</v>
      </c>
      <c r="G36" s="156">
        <f t="shared" si="0"/>
        <v>97.4994979199541</v>
      </c>
    </row>
    <row r="37" spans="1:7" ht="13.5">
      <c r="A37" s="275"/>
      <c r="B37" s="276"/>
      <c r="C37" s="49" t="s">
        <v>100</v>
      </c>
      <c r="D37" s="7" t="s">
        <v>40</v>
      </c>
      <c r="E37" s="108">
        <v>5644</v>
      </c>
      <c r="F37" s="99">
        <v>5449.41</v>
      </c>
      <c r="G37" s="156">
        <f t="shared" si="0"/>
        <v>96.55226789510985</v>
      </c>
    </row>
    <row r="38" spans="1:7" ht="13.5">
      <c r="A38" s="275"/>
      <c r="B38" s="276"/>
      <c r="C38" s="49" t="s">
        <v>101</v>
      </c>
      <c r="D38" s="7" t="s">
        <v>79</v>
      </c>
      <c r="E38" s="108">
        <v>15742</v>
      </c>
      <c r="F38" s="99">
        <v>14189.09</v>
      </c>
      <c r="G38" s="156">
        <f t="shared" si="0"/>
        <v>90.13524329818321</v>
      </c>
    </row>
    <row r="39" spans="1:7" ht="13.5">
      <c r="A39" s="275"/>
      <c r="B39" s="276"/>
      <c r="C39" s="49" t="s">
        <v>102</v>
      </c>
      <c r="D39" s="7" t="s">
        <v>80</v>
      </c>
      <c r="E39" s="108">
        <v>2127</v>
      </c>
      <c r="F39" s="99">
        <v>2032.85</v>
      </c>
      <c r="G39" s="156">
        <f t="shared" si="0"/>
        <v>95.57357780912082</v>
      </c>
    </row>
    <row r="40" spans="1:7" ht="13.5">
      <c r="A40" s="275"/>
      <c r="B40" s="276"/>
      <c r="C40" s="49" t="s">
        <v>67</v>
      </c>
      <c r="D40" s="7" t="s">
        <v>68</v>
      </c>
      <c r="E40" s="108">
        <v>10000</v>
      </c>
      <c r="F40" s="99">
        <v>9037</v>
      </c>
      <c r="G40" s="156">
        <f t="shared" si="0"/>
        <v>90.36999999999999</v>
      </c>
    </row>
    <row r="41" spans="1:7" ht="13.5">
      <c r="A41" s="275"/>
      <c r="B41" s="276"/>
      <c r="C41" s="49" t="s">
        <v>57</v>
      </c>
      <c r="D41" s="7" t="s">
        <v>58</v>
      </c>
      <c r="E41" s="108">
        <v>79300</v>
      </c>
      <c r="F41" s="99">
        <v>77819.66</v>
      </c>
      <c r="G41" s="156">
        <f t="shared" si="0"/>
        <v>98.13324085750315</v>
      </c>
    </row>
    <row r="42" spans="1:7" ht="13.5">
      <c r="A42" s="275"/>
      <c r="B42" s="276"/>
      <c r="C42" s="49" t="s">
        <v>103</v>
      </c>
      <c r="D42" s="7" t="s">
        <v>43</v>
      </c>
      <c r="E42" s="108">
        <v>68000</v>
      </c>
      <c r="F42" s="99">
        <v>67623.36</v>
      </c>
      <c r="G42" s="156">
        <f t="shared" si="0"/>
        <v>99.44611764705883</v>
      </c>
    </row>
    <row r="43" spans="1:7" ht="13.5">
      <c r="A43" s="275"/>
      <c r="B43" s="276"/>
      <c r="C43" s="49" t="s">
        <v>97</v>
      </c>
      <c r="D43" s="7" t="s">
        <v>82</v>
      </c>
      <c r="E43" s="108">
        <v>200</v>
      </c>
      <c r="F43" s="99">
        <v>120</v>
      </c>
      <c r="G43" s="156">
        <f t="shared" si="0"/>
        <v>60</v>
      </c>
    </row>
    <row r="44" spans="1:7" ht="13.5">
      <c r="A44" s="275"/>
      <c r="B44" s="276"/>
      <c r="C44" s="49" t="s">
        <v>104</v>
      </c>
      <c r="D44" s="7" t="s">
        <v>54</v>
      </c>
      <c r="E44" s="108">
        <v>40000</v>
      </c>
      <c r="F44" s="99">
        <v>39445.37</v>
      </c>
      <c r="G44" s="156">
        <f t="shared" si="0"/>
        <v>98.613425</v>
      </c>
    </row>
    <row r="45" spans="1:7" ht="41.25">
      <c r="A45" s="275"/>
      <c r="B45" s="276"/>
      <c r="C45" s="49" t="s">
        <v>70</v>
      </c>
      <c r="D45" s="7" t="s">
        <v>163</v>
      </c>
      <c r="E45" s="108">
        <v>1000</v>
      </c>
      <c r="F45" s="99">
        <v>824.76</v>
      </c>
      <c r="G45" s="156">
        <f t="shared" si="0"/>
        <v>82.476</v>
      </c>
    </row>
    <row r="46" spans="1:7" ht="13.5">
      <c r="A46" s="275"/>
      <c r="B46" s="276"/>
      <c r="C46" s="49" t="s">
        <v>105</v>
      </c>
      <c r="D46" s="7" t="s">
        <v>74</v>
      </c>
      <c r="E46" s="108">
        <v>300</v>
      </c>
      <c r="F46" s="99">
        <v>292.5</v>
      </c>
      <c r="G46" s="156">
        <f t="shared" si="0"/>
        <v>97.5</v>
      </c>
    </row>
    <row r="47" spans="1:7" ht="13.5">
      <c r="A47" s="275"/>
      <c r="B47" s="276"/>
      <c r="C47" s="49" t="s">
        <v>60</v>
      </c>
      <c r="D47" s="7" t="s">
        <v>49</v>
      </c>
      <c r="E47" s="108">
        <v>38500</v>
      </c>
      <c r="F47" s="99">
        <v>35947.74</v>
      </c>
      <c r="G47" s="156">
        <f t="shared" si="0"/>
        <v>93.37075324675325</v>
      </c>
    </row>
    <row r="48" spans="1:7" ht="27">
      <c r="A48" s="275"/>
      <c r="B48" s="276"/>
      <c r="C48" s="49" t="s">
        <v>106</v>
      </c>
      <c r="D48" s="7" t="s">
        <v>75</v>
      </c>
      <c r="E48" s="108">
        <v>2371</v>
      </c>
      <c r="F48" s="99">
        <v>2371</v>
      </c>
      <c r="G48" s="156">
        <f t="shared" si="0"/>
        <v>100</v>
      </c>
    </row>
    <row r="49" spans="1:7" ht="13.5">
      <c r="A49" s="257"/>
      <c r="B49" s="258"/>
      <c r="C49" s="49" t="s">
        <v>55</v>
      </c>
      <c r="D49" s="7" t="s">
        <v>46</v>
      </c>
      <c r="E49" s="108">
        <v>9000</v>
      </c>
      <c r="F49" s="99">
        <v>6765</v>
      </c>
      <c r="G49" s="156">
        <f t="shared" si="0"/>
        <v>75.16666666666667</v>
      </c>
    </row>
    <row r="50" spans="1:7" ht="15.75">
      <c r="A50" s="175"/>
      <c r="B50" s="176" t="s">
        <v>183</v>
      </c>
      <c r="C50" s="176"/>
      <c r="D50" s="177" t="s">
        <v>184</v>
      </c>
      <c r="E50" s="178">
        <f>SUM(E51)</f>
        <v>15100</v>
      </c>
      <c r="F50" s="178">
        <f>SUM(F51)</f>
        <v>15063.82</v>
      </c>
      <c r="G50" s="179">
        <f t="shared" si="0"/>
        <v>99.76039735099337</v>
      </c>
    </row>
    <row r="51" spans="1:7" ht="13.5">
      <c r="A51" s="331"/>
      <c r="B51" s="332"/>
      <c r="C51" s="49" t="s">
        <v>103</v>
      </c>
      <c r="D51" s="7" t="s">
        <v>43</v>
      </c>
      <c r="E51" s="108">
        <v>15100</v>
      </c>
      <c r="F51" s="99">
        <v>15063.82</v>
      </c>
      <c r="G51" s="156">
        <f t="shared" si="0"/>
        <v>99.76039735099337</v>
      </c>
    </row>
    <row r="52" spans="1:7" ht="18.75" customHeight="1">
      <c r="A52" s="46">
        <v>600</v>
      </c>
      <c r="B52" s="44"/>
      <c r="C52" s="46"/>
      <c r="D52" s="45" t="s">
        <v>23</v>
      </c>
      <c r="E52" s="109">
        <f>SUM(E53,E55,)</f>
        <v>1803771</v>
      </c>
      <c r="F52" s="109">
        <f>SUM(F53,F55,)</f>
        <v>1664242.44</v>
      </c>
      <c r="G52" s="158">
        <f t="shared" si="0"/>
        <v>92.26461895661922</v>
      </c>
    </row>
    <row r="53" spans="1:7" ht="18.75" customHeight="1">
      <c r="A53" s="176"/>
      <c r="B53" s="176" t="s">
        <v>212</v>
      </c>
      <c r="C53" s="176"/>
      <c r="D53" s="177" t="s">
        <v>213</v>
      </c>
      <c r="E53" s="178">
        <v>25000</v>
      </c>
      <c r="F53" s="178">
        <f>SUM(F54)</f>
        <v>14698.5</v>
      </c>
      <c r="G53" s="208"/>
    </row>
    <row r="54" spans="1:7" ht="67.5" customHeight="1">
      <c r="A54" s="323"/>
      <c r="B54" s="324"/>
      <c r="C54" s="180" t="s">
        <v>214</v>
      </c>
      <c r="D54" s="234" t="s">
        <v>215</v>
      </c>
      <c r="E54" s="235">
        <v>25000</v>
      </c>
      <c r="F54" s="235">
        <v>14698.5</v>
      </c>
      <c r="G54" s="184"/>
    </row>
    <row r="55" spans="1:7" ht="19.5" customHeight="1">
      <c r="A55" s="12"/>
      <c r="B55" s="39" t="s">
        <v>107</v>
      </c>
      <c r="C55" s="39"/>
      <c r="D55" s="40" t="s">
        <v>24</v>
      </c>
      <c r="E55" s="96">
        <f>SUM(E56:E74)</f>
        <v>1778771</v>
      </c>
      <c r="F55" s="96">
        <f>SUM(F56:F74)</f>
        <v>1649543.94</v>
      </c>
      <c r="G55" s="157">
        <f t="shared" si="0"/>
        <v>92.73503671917295</v>
      </c>
    </row>
    <row r="56" spans="1:7" ht="22.5" customHeight="1">
      <c r="A56" s="291"/>
      <c r="B56" s="292"/>
      <c r="C56" s="47" t="s">
        <v>72</v>
      </c>
      <c r="D56" s="1" t="s">
        <v>95</v>
      </c>
      <c r="E56" s="107">
        <v>1200</v>
      </c>
      <c r="F56" s="99">
        <v>1120.42</v>
      </c>
      <c r="G56" s="156">
        <f t="shared" si="0"/>
        <v>93.36833333333334</v>
      </c>
    </row>
    <row r="57" spans="1:7" ht="15" customHeight="1">
      <c r="A57" s="293"/>
      <c r="B57" s="294"/>
      <c r="C57" s="47" t="s">
        <v>96</v>
      </c>
      <c r="D57" s="1" t="s">
        <v>84</v>
      </c>
      <c r="E57" s="107">
        <v>238993</v>
      </c>
      <c r="F57" s="99">
        <v>222800.03</v>
      </c>
      <c r="G57" s="156">
        <f t="shared" si="0"/>
        <v>93.22450029917194</v>
      </c>
    </row>
    <row r="58" spans="1:7" ht="13.5">
      <c r="A58" s="293"/>
      <c r="B58" s="294"/>
      <c r="C58" s="48">
        <v>4040</v>
      </c>
      <c r="D58" s="1" t="s">
        <v>108</v>
      </c>
      <c r="E58" s="107">
        <v>20000</v>
      </c>
      <c r="F58" s="99">
        <v>19521.06</v>
      </c>
      <c r="G58" s="156">
        <f t="shared" si="0"/>
        <v>97.6053</v>
      </c>
    </row>
    <row r="59" spans="1:7" ht="13.5">
      <c r="A59" s="293"/>
      <c r="B59" s="294"/>
      <c r="C59" s="48">
        <v>4110</v>
      </c>
      <c r="D59" s="1" t="s">
        <v>79</v>
      </c>
      <c r="E59" s="107">
        <v>42132</v>
      </c>
      <c r="F59" s="99">
        <v>37139.26</v>
      </c>
      <c r="G59" s="156">
        <f t="shared" si="0"/>
        <v>88.14976739770246</v>
      </c>
    </row>
    <row r="60" spans="1:7" ht="13.5">
      <c r="A60" s="293"/>
      <c r="B60" s="294"/>
      <c r="C60" s="48">
        <v>4120</v>
      </c>
      <c r="D60" s="1" t="s">
        <v>109</v>
      </c>
      <c r="E60" s="107">
        <v>5463</v>
      </c>
      <c r="F60" s="99">
        <v>3894.92</v>
      </c>
      <c r="G60" s="156">
        <f t="shared" si="0"/>
        <v>71.29635731283179</v>
      </c>
    </row>
    <row r="61" spans="1:7" ht="13.5">
      <c r="A61" s="293"/>
      <c r="B61" s="294"/>
      <c r="C61" s="48">
        <v>4170</v>
      </c>
      <c r="D61" s="1" t="s">
        <v>68</v>
      </c>
      <c r="E61" s="107">
        <v>2500</v>
      </c>
      <c r="F61" s="99">
        <v>2000</v>
      </c>
      <c r="G61" s="156">
        <f t="shared" si="0"/>
        <v>80</v>
      </c>
    </row>
    <row r="62" spans="1:7" ht="13.5">
      <c r="A62" s="293"/>
      <c r="B62" s="294"/>
      <c r="C62" s="48">
        <v>4210</v>
      </c>
      <c r="D62" s="1" t="s">
        <v>58</v>
      </c>
      <c r="E62" s="107">
        <v>143000</v>
      </c>
      <c r="F62" s="99">
        <v>141881.58</v>
      </c>
      <c r="G62" s="156">
        <f t="shared" si="0"/>
        <v>99.21788811188812</v>
      </c>
    </row>
    <row r="63" spans="1:7" ht="13.5">
      <c r="A63" s="293"/>
      <c r="B63" s="294"/>
      <c r="C63" s="48">
        <v>4260</v>
      </c>
      <c r="D63" s="1" t="s">
        <v>43</v>
      </c>
      <c r="E63" s="107">
        <v>2500</v>
      </c>
      <c r="F63" s="99">
        <v>2096.02</v>
      </c>
      <c r="G63" s="156">
        <f t="shared" si="0"/>
        <v>83.8408</v>
      </c>
    </row>
    <row r="64" spans="1:7" ht="13.5">
      <c r="A64" s="293"/>
      <c r="B64" s="294"/>
      <c r="C64" s="48">
        <v>4270</v>
      </c>
      <c r="D64" s="1" t="s">
        <v>64</v>
      </c>
      <c r="E64" s="107">
        <v>91000</v>
      </c>
      <c r="F64" s="99">
        <v>90045.84</v>
      </c>
      <c r="G64" s="156">
        <f t="shared" si="0"/>
        <v>98.95147252747253</v>
      </c>
    </row>
    <row r="65" spans="1:7" ht="13.5">
      <c r="A65" s="293"/>
      <c r="B65" s="294"/>
      <c r="C65" s="48">
        <v>4280</v>
      </c>
      <c r="D65" s="1" t="s">
        <v>82</v>
      </c>
      <c r="E65" s="107">
        <v>1100</v>
      </c>
      <c r="F65" s="99">
        <v>695</v>
      </c>
      <c r="G65" s="156">
        <f t="shared" si="0"/>
        <v>63.18181818181819</v>
      </c>
    </row>
    <row r="66" spans="1:7" ht="13.5">
      <c r="A66" s="293"/>
      <c r="B66" s="294"/>
      <c r="C66" s="48">
        <v>4300</v>
      </c>
      <c r="D66" s="1" t="s">
        <v>54</v>
      </c>
      <c r="E66" s="107">
        <v>20800</v>
      </c>
      <c r="F66" s="99">
        <v>19618.84</v>
      </c>
      <c r="G66" s="156">
        <f t="shared" si="0"/>
        <v>94.32134615384615</v>
      </c>
    </row>
    <row r="67" spans="1:7" ht="41.25">
      <c r="A67" s="293"/>
      <c r="B67" s="294"/>
      <c r="C67" s="48">
        <v>4360</v>
      </c>
      <c r="D67" s="1" t="s">
        <v>164</v>
      </c>
      <c r="E67" s="107">
        <v>1800</v>
      </c>
      <c r="F67" s="99">
        <v>1740</v>
      </c>
      <c r="G67" s="156">
        <f t="shared" si="0"/>
        <v>96.66666666666667</v>
      </c>
    </row>
    <row r="68" spans="1:7" ht="13.5">
      <c r="A68" s="293"/>
      <c r="B68" s="294"/>
      <c r="C68" s="48">
        <v>4410</v>
      </c>
      <c r="D68" s="1" t="s">
        <v>74</v>
      </c>
      <c r="E68" s="107">
        <v>100</v>
      </c>
      <c r="F68" s="99">
        <v>28.5</v>
      </c>
      <c r="G68" s="156">
        <f t="shared" si="0"/>
        <v>28.499999999999996</v>
      </c>
    </row>
    <row r="69" spans="1:7" ht="13.5">
      <c r="A69" s="293"/>
      <c r="B69" s="294"/>
      <c r="C69" s="48">
        <v>4430</v>
      </c>
      <c r="D69" s="1" t="s">
        <v>49</v>
      </c>
      <c r="E69" s="107">
        <v>6000</v>
      </c>
      <c r="F69" s="99">
        <v>5838.79</v>
      </c>
      <c r="G69" s="156">
        <f t="shared" si="0"/>
        <v>97.31316666666666</v>
      </c>
    </row>
    <row r="70" spans="1:7" ht="18" customHeight="1">
      <c r="A70" s="293"/>
      <c r="B70" s="294"/>
      <c r="C70" s="48">
        <v>4440</v>
      </c>
      <c r="D70" s="1" t="s">
        <v>75</v>
      </c>
      <c r="E70" s="107">
        <v>8183</v>
      </c>
      <c r="F70" s="99">
        <v>8161</v>
      </c>
      <c r="G70" s="156">
        <f t="shared" si="0"/>
        <v>99.73114994500794</v>
      </c>
    </row>
    <row r="71" spans="1:7" ht="13.5">
      <c r="A71" s="293"/>
      <c r="B71" s="294"/>
      <c r="C71" s="48">
        <v>6050</v>
      </c>
      <c r="D71" s="1" t="s">
        <v>46</v>
      </c>
      <c r="E71" s="107">
        <v>177000</v>
      </c>
      <c r="F71" s="99">
        <v>103691.94</v>
      </c>
      <c r="G71" s="156">
        <f t="shared" si="0"/>
        <v>58.583016949152544</v>
      </c>
    </row>
    <row r="72" spans="1:7" ht="13.5">
      <c r="A72" s="293"/>
      <c r="B72" s="294"/>
      <c r="C72" s="48">
        <v>6057</v>
      </c>
      <c r="D72" s="1" t="s">
        <v>46</v>
      </c>
      <c r="E72" s="107">
        <v>494244</v>
      </c>
      <c r="F72" s="99">
        <v>491410</v>
      </c>
      <c r="G72" s="156">
        <f t="shared" si="0"/>
        <v>99.42659900777754</v>
      </c>
    </row>
    <row r="73" spans="1:7" ht="13.5">
      <c r="A73" s="293"/>
      <c r="B73" s="294"/>
      <c r="C73" s="48">
        <v>6059</v>
      </c>
      <c r="D73" s="1" t="s">
        <v>46</v>
      </c>
      <c r="E73" s="107">
        <v>505756</v>
      </c>
      <c r="F73" s="99">
        <v>481860.74</v>
      </c>
      <c r="G73" s="156">
        <f t="shared" si="0"/>
        <v>95.27533830542791</v>
      </c>
    </row>
    <row r="74" spans="1:7" ht="27">
      <c r="A74" s="295"/>
      <c r="B74" s="296"/>
      <c r="C74" s="48">
        <v>6060</v>
      </c>
      <c r="D74" s="1" t="s">
        <v>71</v>
      </c>
      <c r="E74" s="107">
        <v>17000</v>
      </c>
      <c r="F74" s="99">
        <v>16000</v>
      </c>
      <c r="G74" s="156">
        <f t="shared" si="0"/>
        <v>94.11764705882352</v>
      </c>
    </row>
    <row r="75" spans="1:7" ht="15">
      <c r="A75" s="35">
        <v>700</v>
      </c>
      <c r="B75" s="35"/>
      <c r="C75" s="128"/>
      <c r="D75" s="19" t="s">
        <v>2</v>
      </c>
      <c r="E75" s="94">
        <f>SUM(E76:E76,)</f>
        <v>168010</v>
      </c>
      <c r="F75" s="94">
        <f>SUM(F76:F76,)</f>
        <v>160897.27000000002</v>
      </c>
      <c r="G75" s="158">
        <f t="shared" si="0"/>
        <v>95.76648413784895</v>
      </c>
    </row>
    <row r="76" spans="1:7" ht="21" customHeight="1">
      <c r="A76" s="12"/>
      <c r="B76" s="39" t="s">
        <v>110</v>
      </c>
      <c r="C76" s="39"/>
      <c r="D76" s="40" t="s">
        <v>3</v>
      </c>
      <c r="E76" s="96">
        <f>SUM(E77:E92)</f>
        <v>168010</v>
      </c>
      <c r="F76" s="96">
        <f>SUM(F77:F92)</f>
        <v>160897.27000000002</v>
      </c>
      <c r="G76" s="157">
        <f t="shared" si="0"/>
        <v>95.76648413784895</v>
      </c>
    </row>
    <row r="77" spans="1:7" ht="16.5" customHeight="1">
      <c r="A77" s="285"/>
      <c r="B77" s="286"/>
      <c r="C77" s="51" t="s">
        <v>72</v>
      </c>
      <c r="D77" s="31" t="s">
        <v>95</v>
      </c>
      <c r="E77" s="103">
        <v>500</v>
      </c>
      <c r="F77" s="110">
        <v>390.3</v>
      </c>
      <c r="G77" s="160">
        <f t="shared" si="0"/>
        <v>78.06</v>
      </c>
    </row>
    <row r="78" spans="1:7" ht="16.5" customHeight="1">
      <c r="A78" s="287"/>
      <c r="B78" s="288"/>
      <c r="C78" s="51" t="s">
        <v>96</v>
      </c>
      <c r="D78" s="31" t="s">
        <v>84</v>
      </c>
      <c r="E78" s="103">
        <v>71978</v>
      </c>
      <c r="F78" s="110">
        <v>71431.69</v>
      </c>
      <c r="G78" s="160">
        <f t="shared" si="0"/>
        <v>99.24100419572648</v>
      </c>
    </row>
    <row r="79" spans="1:7" ht="16.5" customHeight="1">
      <c r="A79" s="287"/>
      <c r="B79" s="288"/>
      <c r="C79" s="51" t="s">
        <v>100</v>
      </c>
      <c r="D79" s="31" t="s">
        <v>108</v>
      </c>
      <c r="E79" s="103">
        <v>3287</v>
      </c>
      <c r="F79" s="110">
        <v>2954.38</v>
      </c>
      <c r="G79" s="160">
        <f t="shared" si="0"/>
        <v>89.88074231822331</v>
      </c>
    </row>
    <row r="80" spans="1:7" ht="16.5" customHeight="1">
      <c r="A80" s="287"/>
      <c r="B80" s="288"/>
      <c r="C80" s="51" t="s">
        <v>101</v>
      </c>
      <c r="D80" s="31" t="s">
        <v>79</v>
      </c>
      <c r="E80" s="103">
        <v>14409</v>
      </c>
      <c r="F80" s="110">
        <v>12597.1</v>
      </c>
      <c r="G80" s="160">
        <f t="shared" si="0"/>
        <v>87.42522034839337</v>
      </c>
    </row>
    <row r="81" spans="1:7" ht="16.5" customHeight="1">
      <c r="A81" s="287"/>
      <c r="B81" s="288"/>
      <c r="C81" s="51" t="s">
        <v>102</v>
      </c>
      <c r="D81" s="31" t="s">
        <v>80</v>
      </c>
      <c r="E81" s="103">
        <v>2065</v>
      </c>
      <c r="F81" s="110">
        <v>1804.87</v>
      </c>
      <c r="G81" s="160">
        <f aca="true" t="shared" si="1" ref="G81:G162">F81/E81*100</f>
        <v>87.40290556900726</v>
      </c>
    </row>
    <row r="82" spans="1:7" ht="13.5">
      <c r="A82" s="287"/>
      <c r="B82" s="288"/>
      <c r="C82" s="47">
        <v>4210</v>
      </c>
      <c r="D82" s="1" t="s">
        <v>36</v>
      </c>
      <c r="E82" s="107">
        <v>28000</v>
      </c>
      <c r="F82" s="110">
        <v>26626.15</v>
      </c>
      <c r="G82" s="160">
        <f t="shared" si="1"/>
        <v>95.09339285714287</v>
      </c>
    </row>
    <row r="83" spans="1:7" ht="13.5">
      <c r="A83" s="287"/>
      <c r="B83" s="288"/>
      <c r="C83" s="47">
        <v>4260</v>
      </c>
      <c r="D83" s="1" t="s">
        <v>48</v>
      </c>
      <c r="E83" s="107">
        <v>12000</v>
      </c>
      <c r="F83" s="110">
        <v>11285.77</v>
      </c>
      <c r="G83" s="160">
        <f t="shared" si="1"/>
        <v>94.04808333333334</v>
      </c>
    </row>
    <row r="84" spans="1:7" ht="13.5">
      <c r="A84" s="287"/>
      <c r="B84" s="288"/>
      <c r="C84" s="47" t="s">
        <v>188</v>
      </c>
      <c r="D84" s="1" t="s">
        <v>64</v>
      </c>
      <c r="E84" s="107">
        <v>11500</v>
      </c>
      <c r="F84" s="110">
        <v>11129.47</v>
      </c>
      <c r="G84" s="160">
        <f t="shared" si="1"/>
        <v>96.77799999999999</v>
      </c>
    </row>
    <row r="85" spans="1:7" ht="13.5">
      <c r="A85" s="287"/>
      <c r="B85" s="288"/>
      <c r="C85" s="47" t="s">
        <v>97</v>
      </c>
      <c r="D85" s="1" t="s">
        <v>82</v>
      </c>
      <c r="E85" s="107">
        <v>200</v>
      </c>
      <c r="F85" s="110">
        <v>0</v>
      </c>
      <c r="G85" s="160">
        <f t="shared" si="1"/>
        <v>0</v>
      </c>
    </row>
    <row r="86" spans="1:7" ht="13.5">
      <c r="A86" s="287"/>
      <c r="B86" s="288"/>
      <c r="C86" s="47">
        <v>4300</v>
      </c>
      <c r="D86" s="1" t="s">
        <v>44</v>
      </c>
      <c r="E86" s="107">
        <v>12500</v>
      </c>
      <c r="F86" s="110">
        <v>12104.28</v>
      </c>
      <c r="G86" s="160">
        <f t="shared" si="1"/>
        <v>96.83424000000001</v>
      </c>
    </row>
    <row r="87" spans="1:7" ht="41.25">
      <c r="A87" s="287"/>
      <c r="B87" s="288"/>
      <c r="C87" s="47" t="s">
        <v>70</v>
      </c>
      <c r="D87" s="1" t="s">
        <v>162</v>
      </c>
      <c r="E87" s="107">
        <v>700</v>
      </c>
      <c r="F87" s="110">
        <v>376.69</v>
      </c>
      <c r="G87" s="160">
        <f t="shared" si="1"/>
        <v>53.81285714285714</v>
      </c>
    </row>
    <row r="88" spans="1:7" ht="13.5">
      <c r="A88" s="287"/>
      <c r="B88" s="288"/>
      <c r="C88" s="47" t="s">
        <v>105</v>
      </c>
      <c r="D88" s="1" t="s">
        <v>74</v>
      </c>
      <c r="E88" s="107">
        <v>302</v>
      </c>
      <c r="F88" s="110">
        <v>105</v>
      </c>
      <c r="G88" s="160">
        <f t="shared" si="1"/>
        <v>34.7682119205298</v>
      </c>
    </row>
    <row r="89" spans="1:7" ht="13.5">
      <c r="A89" s="287"/>
      <c r="B89" s="288"/>
      <c r="C89" s="47" t="s">
        <v>60</v>
      </c>
      <c r="D89" s="1" t="s">
        <v>49</v>
      </c>
      <c r="E89" s="107">
        <v>6000</v>
      </c>
      <c r="F89" s="110">
        <v>5902.45</v>
      </c>
      <c r="G89" s="160">
        <f t="shared" si="1"/>
        <v>98.37416666666667</v>
      </c>
    </row>
    <row r="90" spans="1:7" ht="27">
      <c r="A90" s="287"/>
      <c r="B90" s="288"/>
      <c r="C90" s="47" t="s">
        <v>106</v>
      </c>
      <c r="D90" s="1" t="s">
        <v>75</v>
      </c>
      <c r="E90" s="107">
        <v>2569</v>
      </c>
      <c r="F90" s="110">
        <v>2569</v>
      </c>
      <c r="G90" s="160">
        <f t="shared" si="1"/>
        <v>100</v>
      </c>
    </row>
    <row r="91" spans="1:7" ht="13.5">
      <c r="A91" s="287"/>
      <c r="B91" s="288"/>
      <c r="C91" s="47" t="s">
        <v>216</v>
      </c>
      <c r="D91" s="1" t="s">
        <v>217</v>
      </c>
      <c r="E91" s="107">
        <v>1000</v>
      </c>
      <c r="F91" s="110">
        <v>839</v>
      </c>
      <c r="G91" s="160">
        <f t="shared" si="1"/>
        <v>83.89999999999999</v>
      </c>
    </row>
    <row r="92" spans="1:7" ht="13.5">
      <c r="A92" s="289"/>
      <c r="B92" s="290"/>
      <c r="C92" s="47" t="s">
        <v>118</v>
      </c>
      <c r="D92" s="1" t="s">
        <v>119</v>
      </c>
      <c r="E92" s="107">
        <v>1000</v>
      </c>
      <c r="F92" s="110">
        <v>781.12</v>
      </c>
      <c r="G92" s="160">
        <f t="shared" si="1"/>
        <v>78.11200000000001</v>
      </c>
    </row>
    <row r="93" spans="1:7" ht="15">
      <c r="A93" s="35">
        <v>710</v>
      </c>
      <c r="B93" s="35"/>
      <c r="C93" s="128"/>
      <c r="D93" s="19" t="s">
        <v>4</v>
      </c>
      <c r="E93" s="94">
        <f>SUM(E94,E96,)</f>
        <v>182200</v>
      </c>
      <c r="F93" s="94">
        <f>SUM(F94,F96,)</f>
        <v>181364.59</v>
      </c>
      <c r="G93" s="154">
        <f t="shared" si="1"/>
        <v>99.54148737650932</v>
      </c>
    </row>
    <row r="94" spans="1:7" ht="15.75">
      <c r="A94" s="176"/>
      <c r="B94" s="176" t="s">
        <v>185</v>
      </c>
      <c r="C94" s="176"/>
      <c r="D94" s="177" t="s">
        <v>186</v>
      </c>
      <c r="E94" s="178">
        <f>SUM(E95)</f>
        <v>80800</v>
      </c>
      <c r="F94" s="178">
        <f>SUM(F95)</f>
        <v>80711.43</v>
      </c>
      <c r="G94" s="179">
        <f t="shared" si="1"/>
        <v>99.89038366336634</v>
      </c>
    </row>
    <row r="95" spans="1:7" ht="13.5">
      <c r="A95" s="309"/>
      <c r="B95" s="310"/>
      <c r="C95" s="181" t="s">
        <v>56</v>
      </c>
      <c r="D95" s="182" t="s">
        <v>54</v>
      </c>
      <c r="E95" s="183">
        <v>80800</v>
      </c>
      <c r="F95" s="183">
        <v>80711.43</v>
      </c>
      <c r="G95" s="184">
        <f t="shared" si="1"/>
        <v>99.89038366336634</v>
      </c>
    </row>
    <row r="96" spans="1:7" ht="15.75">
      <c r="A96" s="66"/>
      <c r="B96" s="67">
        <v>71095</v>
      </c>
      <c r="C96" s="68"/>
      <c r="D96" s="60" t="s">
        <v>73</v>
      </c>
      <c r="E96" s="111">
        <f>SUM(E97:E99)</f>
        <v>101400</v>
      </c>
      <c r="F96" s="111">
        <f>SUM(F97:F99)</f>
        <v>100653.16</v>
      </c>
      <c r="G96" s="155">
        <f t="shared" si="1"/>
        <v>99.26347140039448</v>
      </c>
    </row>
    <row r="97" spans="1:7" ht="13.5">
      <c r="A97" s="325"/>
      <c r="B97" s="326"/>
      <c r="C97" s="47" t="s">
        <v>56</v>
      </c>
      <c r="D97" s="1" t="s">
        <v>54</v>
      </c>
      <c r="E97" s="107">
        <v>53600</v>
      </c>
      <c r="F97" s="99">
        <v>53409.16</v>
      </c>
      <c r="G97" s="156">
        <f t="shared" si="1"/>
        <v>99.6439552238806</v>
      </c>
    </row>
    <row r="98" spans="1:7" ht="13.5">
      <c r="A98" s="327"/>
      <c r="B98" s="328"/>
      <c r="C98" s="47" t="s">
        <v>70</v>
      </c>
      <c r="D98" s="1" t="s">
        <v>187</v>
      </c>
      <c r="E98" s="107">
        <v>40500</v>
      </c>
      <c r="F98" s="99">
        <v>39980</v>
      </c>
      <c r="G98" s="156">
        <f t="shared" si="1"/>
        <v>98.71604938271605</v>
      </c>
    </row>
    <row r="99" spans="1:7" ht="13.5">
      <c r="A99" s="329"/>
      <c r="B99" s="330"/>
      <c r="C99" s="47" t="s">
        <v>60</v>
      </c>
      <c r="D99" s="1" t="s">
        <v>49</v>
      </c>
      <c r="E99" s="107">
        <v>7300</v>
      </c>
      <c r="F99" s="99">
        <v>7264</v>
      </c>
      <c r="G99" s="156">
        <f t="shared" si="1"/>
        <v>99.5068493150685</v>
      </c>
    </row>
    <row r="100" spans="1:7" ht="15">
      <c r="A100" s="29">
        <v>750</v>
      </c>
      <c r="B100" s="29"/>
      <c r="C100" s="53"/>
      <c r="D100" s="3" t="s">
        <v>5</v>
      </c>
      <c r="E100" s="104">
        <f>SUM(E133,E130,E112,E107,E101,)</f>
        <v>2077813</v>
      </c>
      <c r="F100" s="104">
        <f>SUM(F133,F130,F112,F107,F101,)</f>
        <v>2008700.57</v>
      </c>
      <c r="G100" s="154">
        <f t="shared" si="1"/>
        <v>96.67378970099813</v>
      </c>
    </row>
    <row r="101" spans="1:7" ht="15.75">
      <c r="A101" s="52"/>
      <c r="B101" s="39" t="s">
        <v>112</v>
      </c>
      <c r="C101" s="39"/>
      <c r="D101" s="40" t="s">
        <v>6</v>
      </c>
      <c r="E101" s="96">
        <f>SUM(E102:E106)</f>
        <v>60042</v>
      </c>
      <c r="F101" s="96">
        <f>SUM(F102:F106)</f>
        <v>56143.07</v>
      </c>
      <c r="G101" s="155">
        <f t="shared" si="1"/>
        <v>93.50632890310116</v>
      </c>
    </row>
    <row r="102" spans="1:7" ht="13.5">
      <c r="A102" s="291"/>
      <c r="B102" s="292"/>
      <c r="C102" s="47">
        <v>4010</v>
      </c>
      <c r="D102" s="1" t="s">
        <v>39</v>
      </c>
      <c r="E102" s="107">
        <v>44300</v>
      </c>
      <c r="F102" s="99">
        <v>41038.66</v>
      </c>
      <c r="G102" s="156">
        <f t="shared" si="1"/>
        <v>92.63805869074493</v>
      </c>
    </row>
    <row r="103" spans="1:7" ht="13.5">
      <c r="A103" s="293"/>
      <c r="B103" s="294"/>
      <c r="C103" s="47">
        <v>4040</v>
      </c>
      <c r="D103" s="1" t="s">
        <v>40</v>
      </c>
      <c r="E103" s="107">
        <v>3397</v>
      </c>
      <c r="F103" s="99">
        <v>3397</v>
      </c>
      <c r="G103" s="156">
        <f t="shared" si="1"/>
        <v>100</v>
      </c>
    </row>
    <row r="104" spans="1:7" ht="13.5">
      <c r="A104" s="293"/>
      <c r="B104" s="294"/>
      <c r="C104" s="47">
        <v>4110</v>
      </c>
      <c r="D104" s="1" t="s">
        <v>41</v>
      </c>
      <c r="E104" s="107">
        <v>8163</v>
      </c>
      <c r="F104" s="99">
        <v>7605.31</v>
      </c>
      <c r="G104" s="156">
        <f t="shared" si="1"/>
        <v>93.16807546245253</v>
      </c>
    </row>
    <row r="105" spans="1:7" ht="13.5">
      <c r="A105" s="293"/>
      <c r="B105" s="294"/>
      <c r="C105" s="47">
        <v>4120</v>
      </c>
      <c r="D105" s="1" t="s">
        <v>66</v>
      </c>
      <c r="E105" s="107">
        <v>1170</v>
      </c>
      <c r="F105" s="99">
        <v>1090.1</v>
      </c>
      <c r="G105" s="156">
        <f t="shared" si="1"/>
        <v>93.17094017094017</v>
      </c>
    </row>
    <row r="106" spans="1:7" ht="13.5">
      <c r="A106" s="295"/>
      <c r="B106" s="296"/>
      <c r="C106" s="47" t="s">
        <v>57</v>
      </c>
      <c r="D106" s="1" t="s">
        <v>58</v>
      </c>
      <c r="E106" s="107">
        <v>3012</v>
      </c>
      <c r="F106" s="99">
        <v>3012</v>
      </c>
      <c r="G106" s="156">
        <f t="shared" si="1"/>
        <v>100</v>
      </c>
    </row>
    <row r="107" spans="1:7" ht="15.75">
      <c r="A107" s="6"/>
      <c r="B107" s="39" t="s">
        <v>113</v>
      </c>
      <c r="C107" s="39"/>
      <c r="D107" s="40" t="s">
        <v>111</v>
      </c>
      <c r="E107" s="96">
        <f>SUM(E108:E111)</f>
        <v>85000</v>
      </c>
      <c r="F107" s="96">
        <f>SUM(F108:F111)</f>
        <v>82382.94</v>
      </c>
      <c r="G107" s="155">
        <f t="shared" si="1"/>
        <v>96.92110588235295</v>
      </c>
    </row>
    <row r="108" spans="1:7" ht="13.5">
      <c r="A108" s="291"/>
      <c r="B108" s="292"/>
      <c r="C108" s="47">
        <v>3030</v>
      </c>
      <c r="D108" s="1" t="s">
        <v>50</v>
      </c>
      <c r="E108" s="107">
        <v>66000</v>
      </c>
      <c r="F108" s="99">
        <v>65858.59</v>
      </c>
      <c r="G108" s="156">
        <f t="shared" si="1"/>
        <v>99.78574242424241</v>
      </c>
    </row>
    <row r="109" spans="1:7" ht="13.5">
      <c r="A109" s="293"/>
      <c r="B109" s="294"/>
      <c r="C109" s="47">
        <v>4210</v>
      </c>
      <c r="D109" s="1" t="s">
        <v>36</v>
      </c>
      <c r="E109" s="107">
        <v>3000</v>
      </c>
      <c r="F109" s="99">
        <v>2501.13</v>
      </c>
      <c r="G109" s="156">
        <f t="shared" si="1"/>
        <v>83.37100000000001</v>
      </c>
    </row>
    <row r="110" spans="1:7" ht="13.5">
      <c r="A110" s="293"/>
      <c r="B110" s="294"/>
      <c r="C110" s="47">
        <v>4300</v>
      </c>
      <c r="D110" s="1" t="s">
        <v>44</v>
      </c>
      <c r="E110" s="107">
        <v>1000</v>
      </c>
      <c r="F110" s="99">
        <v>627.54</v>
      </c>
      <c r="G110" s="156">
        <f t="shared" si="1"/>
        <v>62.754</v>
      </c>
    </row>
    <row r="111" spans="1:7" ht="13.5">
      <c r="A111" s="295"/>
      <c r="B111" s="296"/>
      <c r="C111" s="47" t="s">
        <v>55</v>
      </c>
      <c r="D111" s="1" t="s">
        <v>46</v>
      </c>
      <c r="E111" s="107">
        <v>15000</v>
      </c>
      <c r="F111" s="99">
        <v>13395.68</v>
      </c>
      <c r="G111" s="156">
        <f t="shared" si="1"/>
        <v>89.30453333333334</v>
      </c>
    </row>
    <row r="112" spans="1:7" ht="15.75">
      <c r="A112" s="6"/>
      <c r="B112" s="39" t="s">
        <v>133</v>
      </c>
      <c r="C112" s="39"/>
      <c r="D112" s="40" t="s">
        <v>114</v>
      </c>
      <c r="E112" s="96">
        <f>SUM(E113:E129)</f>
        <v>1810271</v>
      </c>
      <c r="F112" s="96">
        <f>SUM(F113:F129)</f>
        <v>1757205.77</v>
      </c>
      <c r="G112" s="155">
        <f t="shared" si="1"/>
        <v>97.06865822851938</v>
      </c>
    </row>
    <row r="113" spans="1:7" ht="13.5">
      <c r="A113" s="255"/>
      <c r="B113" s="256"/>
      <c r="C113" s="49" t="s">
        <v>72</v>
      </c>
      <c r="D113" s="7" t="s">
        <v>95</v>
      </c>
      <c r="E113" s="108">
        <v>3000</v>
      </c>
      <c r="F113" s="99">
        <v>2130</v>
      </c>
      <c r="G113" s="156">
        <f t="shared" si="1"/>
        <v>71</v>
      </c>
    </row>
    <row r="114" spans="1:7" ht="13.5">
      <c r="A114" s="275"/>
      <c r="B114" s="276"/>
      <c r="C114" s="47">
        <v>4010</v>
      </c>
      <c r="D114" s="1" t="s">
        <v>62</v>
      </c>
      <c r="E114" s="107">
        <v>1191225</v>
      </c>
      <c r="F114" s="99">
        <v>1166185.63</v>
      </c>
      <c r="G114" s="156">
        <f t="shared" si="1"/>
        <v>97.89801506852189</v>
      </c>
    </row>
    <row r="115" spans="1:7" ht="13.5">
      <c r="A115" s="275"/>
      <c r="B115" s="276"/>
      <c r="C115" s="47">
        <v>4040</v>
      </c>
      <c r="D115" s="1" t="s">
        <v>40</v>
      </c>
      <c r="E115" s="107">
        <v>97652</v>
      </c>
      <c r="F115" s="99">
        <v>97608.59</v>
      </c>
      <c r="G115" s="156">
        <f t="shared" si="1"/>
        <v>99.95554622537173</v>
      </c>
    </row>
    <row r="116" spans="1:7" ht="13.5">
      <c r="A116" s="275"/>
      <c r="B116" s="276"/>
      <c r="C116" s="47">
        <v>4110</v>
      </c>
      <c r="D116" s="1" t="s">
        <v>41</v>
      </c>
      <c r="E116" s="107">
        <v>213647</v>
      </c>
      <c r="F116" s="99">
        <v>208103.84</v>
      </c>
      <c r="G116" s="156">
        <f t="shared" si="1"/>
        <v>97.40545853674519</v>
      </c>
    </row>
    <row r="117" spans="1:7" ht="13.5">
      <c r="A117" s="275"/>
      <c r="B117" s="276"/>
      <c r="C117" s="47">
        <v>4120</v>
      </c>
      <c r="D117" s="1" t="s">
        <v>66</v>
      </c>
      <c r="E117" s="107">
        <v>26043</v>
      </c>
      <c r="F117" s="99">
        <v>23361.26</v>
      </c>
      <c r="G117" s="156">
        <f t="shared" si="1"/>
        <v>89.70264562454402</v>
      </c>
    </row>
    <row r="118" spans="1:7" ht="13.5">
      <c r="A118" s="275"/>
      <c r="B118" s="276"/>
      <c r="C118" s="47" t="s">
        <v>67</v>
      </c>
      <c r="D118" s="1" t="s">
        <v>68</v>
      </c>
      <c r="E118" s="107">
        <v>20000</v>
      </c>
      <c r="F118" s="99">
        <v>16870</v>
      </c>
      <c r="G118" s="156">
        <f t="shared" si="1"/>
        <v>84.35000000000001</v>
      </c>
    </row>
    <row r="119" spans="1:7" ht="13.5">
      <c r="A119" s="275"/>
      <c r="B119" s="276"/>
      <c r="C119" s="47">
        <v>4210</v>
      </c>
      <c r="D119" s="1" t="s">
        <v>36</v>
      </c>
      <c r="E119" s="107">
        <v>81000</v>
      </c>
      <c r="F119" s="99">
        <v>80660.72</v>
      </c>
      <c r="G119" s="156">
        <f t="shared" si="1"/>
        <v>99.58113580246913</v>
      </c>
    </row>
    <row r="120" spans="1:7" ht="13.5">
      <c r="A120" s="275"/>
      <c r="B120" s="276"/>
      <c r="C120" s="47">
        <v>4260</v>
      </c>
      <c r="D120" s="1" t="s">
        <v>43</v>
      </c>
      <c r="E120" s="107">
        <v>11500</v>
      </c>
      <c r="F120" s="99">
        <v>11220.43</v>
      </c>
      <c r="G120" s="156">
        <f t="shared" si="1"/>
        <v>97.56895652173914</v>
      </c>
    </row>
    <row r="121" spans="1:7" ht="13.5">
      <c r="A121" s="275"/>
      <c r="B121" s="276"/>
      <c r="C121" s="47">
        <v>4280</v>
      </c>
      <c r="D121" s="1" t="s">
        <v>51</v>
      </c>
      <c r="E121" s="107">
        <v>2000</v>
      </c>
      <c r="F121" s="99">
        <v>1740</v>
      </c>
      <c r="G121" s="156">
        <f t="shared" si="1"/>
        <v>87</v>
      </c>
    </row>
    <row r="122" spans="1:7" ht="13.5">
      <c r="A122" s="275"/>
      <c r="B122" s="276"/>
      <c r="C122" s="47">
        <v>4300</v>
      </c>
      <c r="D122" s="1" t="s">
        <v>44</v>
      </c>
      <c r="E122" s="107">
        <v>87000</v>
      </c>
      <c r="F122" s="99">
        <v>85403.41</v>
      </c>
      <c r="G122" s="156">
        <f t="shared" si="1"/>
        <v>98.16483908045977</v>
      </c>
    </row>
    <row r="123" spans="1:7" ht="13.5">
      <c r="A123" s="275"/>
      <c r="B123" s="276"/>
      <c r="C123" s="47" t="s">
        <v>70</v>
      </c>
      <c r="D123" s="1" t="s">
        <v>187</v>
      </c>
      <c r="E123" s="107">
        <v>13000</v>
      </c>
      <c r="F123" s="99">
        <v>12417.84</v>
      </c>
      <c r="G123" s="156">
        <f t="shared" si="1"/>
        <v>95.52184615384616</v>
      </c>
    </row>
    <row r="124" spans="1:7" ht="13.5">
      <c r="A124" s="275"/>
      <c r="B124" s="276"/>
      <c r="C124" s="47">
        <v>4410</v>
      </c>
      <c r="D124" s="1" t="s">
        <v>45</v>
      </c>
      <c r="E124" s="107">
        <v>10000</v>
      </c>
      <c r="F124" s="99">
        <v>9560.72</v>
      </c>
      <c r="G124" s="156">
        <f t="shared" si="1"/>
        <v>95.60719999999999</v>
      </c>
    </row>
    <row r="125" spans="1:7" ht="13.5">
      <c r="A125" s="275"/>
      <c r="B125" s="276"/>
      <c r="C125" s="47" t="s">
        <v>236</v>
      </c>
      <c r="D125" s="1" t="s">
        <v>237</v>
      </c>
      <c r="E125" s="107">
        <v>1000</v>
      </c>
      <c r="F125" s="99">
        <v>868.56</v>
      </c>
      <c r="G125" s="156">
        <f t="shared" si="1"/>
        <v>86.856</v>
      </c>
    </row>
    <row r="126" spans="1:7" ht="13.5">
      <c r="A126" s="275"/>
      <c r="B126" s="276"/>
      <c r="C126" s="47">
        <v>4430</v>
      </c>
      <c r="D126" s="1" t="s">
        <v>47</v>
      </c>
      <c r="E126" s="107">
        <v>5000</v>
      </c>
      <c r="F126" s="99">
        <v>4676.77</v>
      </c>
      <c r="G126" s="156">
        <f t="shared" si="1"/>
        <v>93.53540000000001</v>
      </c>
    </row>
    <row r="127" spans="1:7" ht="27">
      <c r="A127" s="275"/>
      <c r="B127" s="276"/>
      <c r="C127" s="47">
        <v>4440</v>
      </c>
      <c r="D127" s="1" t="s">
        <v>75</v>
      </c>
      <c r="E127" s="107">
        <v>31704</v>
      </c>
      <c r="F127" s="99">
        <v>31685</v>
      </c>
      <c r="G127" s="156">
        <f t="shared" si="1"/>
        <v>99.9400706535453</v>
      </c>
    </row>
    <row r="128" spans="1:7" ht="27">
      <c r="A128" s="275"/>
      <c r="B128" s="276"/>
      <c r="C128" s="47" t="s">
        <v>88</v>
      </c>
      <c r="D128" s="1" t="s">
        <v>89</v>
      </c>
      <c r="E128" s="107">
        <v>5000</v>
      </c>
      <c r="F128" s="99">
        <v>4713</v>
      </c>
      <c r="G128" s="156">
        <f t="shared" si="1"/>
        <v>94.26</v>
      </c>
    </row>
    <row r="129" spans="1:7" ht="27">
      <c r="A129" s="257"/>
      <c r="B129" s="258"/>
      <c r="C129" s="47" t="s">
        <v>177</v>
      </c>
      <c r="D129" s="1" t="s">
        <v>71</v>
      </c>
      <c r="E129" s="107">
        <v>11500</v>
      </c>
      <c r="F129" s="99">
        <v>0</v>
      </c>
      <c r="G129" s="156">
        <f t="shared" si="1"/>
        <v>0</v>
      </c>
    </row>
    <row r="130" spans="1:7" ht="32.25">
      <c r="A130" s="43"/>
      <c r="B130" s="138">
        <v>75075</v>
      </c>
      <c r="C130" s="41"/>
      <c r="D130" s="43" t="s">
        <v>153</v>
      </c>
      <c r="E130" s="101">
        <f>SUM(E131:E132)</f>
        <v>11000</v>
      </c>
      <c r="F130" s="101">
        <f>SUM(F131:F132)</f>
        <v>8966.73</v>
      </c>
      <c r="G130" s="157">
        <f t="shared" si="1"/>
        <v>81.51572727272726</v>
      </c>
    </row>
    <row r="131" spans="1:7" ht="13.5">
      <c r="A131" s="319"/>
      <c r="B131" s="320"/>
      <c r="C131" s="51" t="s">
        <v>57</v>
      </c>
      <c r="D131" s="31" t="s">
        <v>58</v>
      </c>
      <c r="E131" s="103">
        <v>7000</v>
      </c>
      <c r="F131" s="100">
        <v>5542.31</v>
      </c>
      <c r="G131" s="156">
        <f t="shared" si="1"/>
        <v>79.17585714285715</v>
      </c>
    </row>
    <row r="132" spans="1:7" ht="13.5">
      <c r="A132" s="321"/>
      <c r="B132" s="322"/>
      <c r="C132" s="47" t="s">
        <v>56</v>
      </c>
      <c r="D132" s="1" t="s">
        <v>54</v>
      </c>
      <c r="E132" s="107">
        <v>4000</v>
      </c>
      <c r="F132" s="99">
        <v>3424.42</v>
      </c>
      <c r="G132" s="156">
        <f t="shared" si="1"/>
        <v>85.6105</v>
      </c>
    </row>
    <row r="133" spans="1:7" ht="15.75">
      <c r="A133" s="6"/>
      <c r="B133" s="39" t="s">
        <v>115</v>
      </c>
      <c r="C133" s="39"/>
      <c r="D133" s="40" t="s">
        <v>15</v>
      </c>
      <c r="E133" s="96">
        <f>SUM(E134:E140)</f>
        <v>111500</v>
      </c>
      <c r="F133" s="96">
        <f>SUM(F134:F140)</f>
        <v>104002.06</v>
      </c>
      <c r="G133" s="155">
        <f t="shared" si="1"/>
        <v>93.27539013452915</v>
      </c>
    </row>
    <row r="134" spans="1:7" ht="15" customHeight="1">
      <c r="A134" s="277"/>
      <c r="B134" s="278"/>
      <c r="C134" s="181" t="s">
        <v>124</v>
      </c>
      <c r="D134" s="182" t="s">
        <v>125</v>
      </c>
      <c r="E134" s="183">
        <v>10500</v>
      </c>
      <c r="F134" s="183">
        <v>10200</v>
      </c>
      <c r="G134" s="184">
        <f t="shared" si="1"/>
        <v>97.14285714285714</v>
      </c>
    </row>
    <row r="135" spans="1:7" ht="13.5">
      <c r="A135" s="279"/>
      <c r="B135" s="280"/>
      <c r="C135" s="51" t="s">
        <v>173</v>
      </c>
      <c r="D135" s="31" t="s">
        <v>174</v>
      </c>
      <c r="E135" s="103">
        <v>22500</v>
      </c>
      <c r="F135" s="100">
        <v>22342.7</v>
      </c>
      <c r="G135" s="156">
        <f t="shared" si="1"/>
        <v>99.30088888888889</v>
      </c>
    </row>
    <row r="136" spans="1:7" ht="27">
      <c r="A136" s="279"/>
      <c r="B136" s="280"/>
      <c r="C136" s="51" t="s">
        <v>154</v>
      </c>
      <c r="D136" s="31" t="s">
        <v>155</v>
      </c>
      <c r="E136" s="103">
        <v>12500</v>
      </c>
      <c r="F136" s="100">
        <v>11076</v>
      </c>
      <c r="G136" s="156">
        <f>F136/E136*100</f>
        <v>88.608</v>
      </c>
    </row>
    <row r="137" spans="1:7" ht="15.75" customHeight="1">
      <c r="A137" s="279"/>
      <c r="B137" s="280"/>
      <c r="C137" s="51" t="s">
        <v>57</v>
      </c>
      <c r="D137" s="31" t="s">
        <v>58</v>
      </c>
      <c r="E137" s="103">
        <v>1500</v>
      </c>
      <c r="F137" s="100">
        <v>1082.14</v>
      </c>
      <c r="G137" s="156">
        <f>F137/E137*100</f>
        <v>72.14266666666667</v>
      </c>
    </row>
    <row r="138" spans="1:7" ht="15.75" customHeight="1">
      <c r="A138" s="279"/>
      <c r="B138" s="280"/>
      <c r="C138" s="51" t="s">
        <v>56</v>
      </c>
      <c r="D138" s="31" t="s">
        <v>54</v>
      </c>
      <c r="E138" s="103">
        <v>40000</v>
      </c>
      <c r="F138" s="100">
        <v>36213.13</v>
      </c>
      <c r="G138" s="156">
        <f>F138/E138*100</f>
        <v>90.53282499999999</v>
      </c>
    </row>
    <row r="139" spans="1:7" ht="13.5">
      <c r="A139" s="279"/>
      <c r="B139" s="280"/>
      <c r="C139" s="47" t="s">
        <v>60</v>
      </c>
      <c r="D139" s="1" t="s">
        <v>49</v>
      </c>
      <c r="E139" s="107">
        <v>23000</v>
      </c>
      <c r="F139" s="99">
        <v>22050.48</v>
      </c>
      <c r="G139" s="156">
        <f t="shared" si="1"/>
        <v>95.87165217391305</v>
      </c>
    </row>
    <row r="140" spans="1:7" ht="13.5">
      <c r="A140" s="281"/>
      <c r="B140" s="282"/>
      <c r="C140" s="47" t="s">
        <v>118</v>
      </c>
      <c r="D140" s="16" t="s">
        <v>119</v>
      </c>
      <c r="E140" s="107">
        <v>1500</v>
      </c>
      <c r="F140" s="99">
        <v>1037.61</v>
      </c>
      <c r="G140" s="156">
        <f t="shared" si="1"/>
        <v>69.17399999999999</v>
      </c>
    </row>
    <row r="141" spans="1:7" ht="62.25">
      <c r="A141" s="46">
        <v>751</v>
      </c>
      <c r="B141" s="2"/>
      <c r="C141" s="128"/>
      <c r="D141" s="19" t="s">
        <v>7</v>
      </c>
      <c r="E141" s="94">
        <f>SUM(E142,E145,)</f>
        <v>73017</v>
      </c>
      <c r="F141" s="94">
        <f>SUM(F142,F145,)</f>
        <v>66282.26999999999</v>
      </c>
      <c r="G141" s="154">
        <f t="shared" si="1"/>
        <v>90.77649040634371</v>
      </c>
    </row>
    <row r="142" spans="1:7" ht="32.25">
      <c r="A142" s="38"/>
      <c r="B142" s="39" t="s">
        <v>116</v>
      </c>
      <c r="C142" s="39"/>
      <c r="D142" s="40" t="s">
        <v>8</v>
      </c>
      <c r="E142" s="96">
        <f>SUM(E143:E144)</f>
        <v>1116</v>
      </c>
      <c r="F142" s="96">
        <f>SUM(F143:F144)</f>
        <v>1116</v>
      </c>
      <c r="G142" s="155">
        <f t="shared" si="1"/>
        <v>100</v>
      </c>
    </row>
    <row r="143" spans="1:7" ht="13.5">
      <c r="A143" s="285"/>
      <c r="B143" s="286"/>
      <c r="C143" s="51" t="s">
        <v>101</v>
      </c>
      <c r="D143" s="31" t="s">
        <v>79</v>
      </c>
      <c r="E143" s="103">
        <v>163</v>
      </c>
      <c r="F143" s="100">
        <v>163</v>
      </c>
      <c r="G143" s="156">
        <f t="shared" si="1"/>
        <v>100</v>
      </c>
    </row>
    <row r="144" spans="1:7" ht="13.5">
      <c r="A144" s="289"/>
      <c r="B144" s="290"/>
      <c r="C144" s="51" t="s">
        <v>67</v>
      </c>
      <c r="D144" s="31" t="s">
        <v>68</v>
      </c>
      <c r="E144" s="103">
        <v>953</v>
      </c>
      <c r="F144" s="100">
        <v>953</v>
      </c>
      <c r="G144" s="156">
        <f t="shared" si="1"/>
        <v>100</v>
      </c>
    </row>
    <row r="145" spans="1:7" ht="81">
      <c r="A145" s="250"/>
      <c r="B145" s="251" t="s">
        <v>238</v>
      </c>
      <c r="C145" s="176"/>
      <c r="D145" s="177" t="s">
        <v>239</v>
      </c>
      <c r="E145" s="178">
        <f>SUM(E146:E152)</f>
        <v>71901</v>
      </c>
      <c r="F145" s="178">
        <f>SUM(F146:F152)</f>
        <v>65166.27</v>
      </c>
      <c r="G145" s="208">
        <f t="shared" si="1"/>
        <v>90.6333291609296</v>
      </c>
    </row>
    <row r="146" spans="1:7" ht="13.5">
      <c r="A146" s="285"/>
      <c r="B146" s="286"/>
      <c r="C146" s="51" t="s">
        <v>124</v>
      </c>
      <c r="D146" s="31" t="s">
        <v>125</v>
      </c>
      <c r="E146" s="103">
        <v>38820</v>
      </c>
      <c r="F146" s="100">
        <v>37920</v>
      </c>
      <c r="G146" s="184">
        <f t="shared" si="1"/>
        <v>97.68160741885626</v>
      </c>
    </row>
    <row r="147" spans="1:7" ht="13.5">
      <c r="A147" s="287"/>
      <c r="B147" s="288"/>
      <c r="C147" s="51" t="s">
        <v>101</v>
      </c>
      <c r="D147" s="31" t="s">
        <v>79</v>
      </c>
      <c r="E147" s="103">
        <v>2000</v>
      </c>
      <c r="F147" s="100">
        <v>1993.89</v>
      </c>
      <c r="G147" s="184">
        <f t="shared" si="1"/>
        <v>99.6945</v>
      </c>
    </row>
    <row r="148" spans="1:7" ht="13.5">
      <c r="A148" s="287"/>
      <c r="B148" s="288"/>
      <c r="C148" s="51" t="s">
        <v>102</v>
      </c>
      <c r="D148" s="31" t="s">
        <v>80</v>
      </c>
      <c r="E148" s="103">
        <v>180</v>
      </c>
      <c r="F148" s="100">
        <v>179.48</v>
      </c>
      <c r="G148" s="184">
        <f t="shared" si="1"/>
        <v>99.71111111111111</v>
      </c>
    </row>
    <row r="149" spans="1:7" ht="13.5">
      <c r="A149" s="287"/>
      <c r="B149" s="288"/>
      <c r="C149" s="51" t="s">
        <v>67</v>
      </c>
      <c r="D149" s="31" t="s">
        <v>68</v>
      </c>
      <c r="E149" s="103">
        <v>25082</v>
      </c>
      <c r="F149" s="100">
        <v>19267.91</v>
      </c>
      <c r="G149" s="184">
        <f t="shared" si="1"/>
        <v>76.81967147755361</v>
      </c>
    </row>
    <row r="150" spans="1:7" ht="13.5">
      <c r="A150" s="287"/>
      <c r="B150" s="288"/>
      <c r="C150" s="51" t="s">
        <v>57</v>
      </c>
      <c r="D150" s="31" t="s">
        <v>58</v>
      </c>
      <c r="E150" s="103">
        <v>2500</v>
      </c>
      <c r="F150" s="100">
        <v>2487.51</v>
      </c>
      <c r="G150" s="184">
        <f t="shared" si="1"/>
        <v>99.50040000000001</v>
      </c>
    </row>
    <row r="151" spans="1:7" ht="13.5">
      <c r="A151" s="287"/>
      <c r="B151" s="288"/>
      <c r="C151" s="51" t="s">
        <v>56</v>
      </c>
      <c r="D151" s="31" t="s">
        <v>54</v>
      </c>
      <c r="E151" s="103">
        <v>3011</v>
      </c>
      <c r="F151" s="100">
        <v>3009.95</v>
      </c>
      <c r="G151" s="184">
        <f t="shared" si="1"/>
        <v>99.96512786449684</v>
      </c>
    </row>
    <row r="152" spans="1:7" ht="13.5">
      <c r="A152" s="289"/>
      <c r="B152" s="290"/>
      <c r="C152" s="51" t="s">
        <v>105</v>
      </c>
      <c r="D152" s="31" t="s">
        <v>74</v>
      </c>
      <c r="E152" s="103">
        <v>308</v>
      </c>
      <c r="F152" s="100">
        <v>307.53</v>
      </c>
      <c r="G152" s="184">
        <f t="shared" si="1"/>
        <v>99.84740259740259</v>
      </c>
    </row>
    <row r="153" spans="1:7" ht="30.75">
      <c r="A153" s="46">
        <v>754</v>
      </c>
      <c r="B153" s="29"/>
      <c r="C153" s="53"/>
      <c r="D153" s="19" t="s">
        <v>25</v>
      </c>
      <c r="E153" s="94">
        <f>SUM(E154,E156,)</f>
        <v>275666</v>
      </c>
      <c r="F153" s="94">
        <f>SUM(F154,F156,)</f>
        <v>261835.96</v>
      </c>
      <c r="G153" s="154">
        <f t="shared" si="1"/>
        <v>94.98304469901983</v>
      </c>
    </row>
    <row r="154" spans="1:7" ht="32.25">
      <c r="A154" s="176"/>
      <c r="B154" s="176" t="s">
        <v>218</v>
      </c>
      <c r="C154" s="236"/>
      <c r="D154" s="177" t="s">
        <v>219</v>
      </c>
      <c r="E154" s="178">
        <f>SUM(E155)</f>
        <v>5000</v>
      </c>
      <c r="F154" s="178">
        <f>SUM(F155)</f>
        <v>5000</v>
      </c>
      <c r="G154" s="179">
        <f t="shared" si="1"/>
        <v>100</v>
      </c>
    </row>
    <row r="155" spans="1:7" ht="46.5">
      <c r="A155" s="323"/>
      <c r="B155" s="324"/>
      <c r="C155" s="181" t="s">
        <v>220</v>
      </c>
      <c r="D155" s="234" t="s">
        <v>221</v>
      </c>
      <c r="E155" s="235">
        <v>5000</v>
      </c>
      <c r="F155" s="235">
        <v>5000</v>
      </c>
      <c r="G155" s="233">
        <f t="shared" si="1"/>
        <v>100</v>
      </c>
    </row>
    <row r="156" spans="1:7" ht="15.75">
      <c r="A156" s="6"/>
      <c r="B156" s="54" t="s">
        <v>117</v>
      </c>
      <c r="C156" s="54"/>
      <c r="D156" s="55" t="s">
        <v>26</v>
      </c>
      <c r="E156" s="112">
        <f>SUM(E157:E173)</f>
        <v>270666</v>
      </c>
      <c r="F156" s="112">
        <f>SUM(F157:F173)</f>
        <v>256835.96</v>
      </c>
      <c r="G156" s="159">
        <f t="shared" si="1"/>
        <v>94.89036672504119</v>
      </c>
    </row>
    <row r="157" spans="1:7" ht="93">
      <c r="A157" s="285"/>
      <c r="B157" s="286"/>
      <c r="C157" s="171" t="s">
        <v>63</v>
      </c>
      <c r="D157" s="170" t="s">
        <v>179</v>
      </c>
      <c r="E157" s="103">
        <v>10000</v>
      </c>
      <c r="F157" s="103">
        <v>9208.99</v>
      </c>
      <c r="G157" s="156">
        <f t="shared" si="1"/>
        <v>92.0899</v>
      </c>
    </row>
    <row r="158" spans="1:7" ht="13.5">
      <c r="A158" s="287"/>
      <c r="B158" s="288"/>
      <c r="C158" s="49" t="s">
        <v>72</v>
      </c>
      <c r="D158" s="7" t="s">
        <v>95</v>
      </c>
      <c r="E158" s="108">
        <v>800</v>
      </c>
      <c r="F158" s="99">
        <v>740.45</v>
      </c>
      <c r="G158" s="156">
        <f t="shared" si="1"/>
        <v>92.55625</v>
      </c>
    </row>
    <row r="159" spans="1:7" ht="13.5">
      <c r="A159" s="287"/>
      <c r="B159" s="288"/>
      <c r="C159" s="49" t="s">
        <v>124</v>
      </c>
      <c r="D159" s="7" t="s">
        <v>125</v>
      </c>
      <c r="E159" s="108">
        <v>10500</v>
      </c>
      <c r="F159" s="99">
        <v>10337</v>
      </c>
      <c r="G159" s="156">
        <f t="shared" si="1"/>
        <v>98.44761904761906</v>
      </c>
    </row>
    <row r="160" spans="1:7" ht="13.5">
      <c r="A160" s="287"/>
      <c r="B160" s="288"/>
      <c r="C160" s="49" t="s">
        <v>96</v>
      </c>
      <c r="D160" s="7" t="s">
        <v>84</v>
      </c>
      <c r="E160" s="108">
        <v>4184</v>
      </c>
      <c r="F160" s="99">
        <v>4165.3</v>
      </c>
      <c r="G160" s="156">
        <f t="shared" si="1"/>
        <v>99.55305927342256</v>
      </c>
    </row>
    <row r="161" spans="1:7" ht="13.5">
      <c r="A161" s="287"/>
      <c r="B161" s="288"/>
      <c r="C161" s="49" t="s">
        <v>100</v>
      </c>
      <c r="D161" s="7" t="s">
        <v>108</v>
      </c>
      <c r="E161" s="108">
        <v>857</v>
      </c>
      <c r="F161" s="99">
        <v>801.55</v>
      </c>
      <c r="G161" s="156">
        <f t="shared" si="1"/>
        <v>93.52975495915985</v>
      </c>
    </row>
    <row r="162" spans="1:7" ht="13.5">
      <c r="A162" s="287"/>
      <c r="B162" s="288"/>
      <c r="C162" s="49" t="s">
        <v>101</v>
      </c>
      <c r="D162" s="7" t="s">
        <v>79</v>
      </c>
      <c r="E162" s="108">
        <v>8856</v>
      </c>
      <c r="F162" s="99">
        <v>8502.52</v>
      </c>
      <c r="G162" s="156">
        <f t="shared" si="1"/>
        <v>96.0085817524842</v>
      </c>
    </row>
    <row r="163" spans="1:7" ht="13.5">
      <c r="A163" s="287"/>
      <c r="B163" s="288"/>
      <c r="C163" s="49" t="s">
        <v>102</v>
      </c>
      <c r="D163" s="7" t="s">
        <v>80</v>
      </c>
      <c r="E163" s="108">
        <v>130</v>
      </c>
      <c r="F163" s="99">
        <v>80.85</v>
      </c>
      <c r="G163" s="156">
        <f aca="true" t="shared" si="2" ref="G163:G223">F163/E163*100</f>
        <v>62.19230769230769</v>
      </c>
    </row>
    <row r="164" spans="1:7" ht="13.5">
      <c r="A164" s="287"/>
      <c r="B164" s="288"/>
      <c r="C164" s="49" t="s">
        <v>67</v>
      </c>
      <c r="D164" s="7" t="s">
        <v>68</v>
      </c>
      <c r="E164" s="108">
        <v>52150</v>
      </c>
      <c r="F164" s="99">
        <v>50558.87</v>
      </c>
      <c r="G164" s="156">
        <f t="shared" si="2"/>
        <v>96.94893576222435</v>
      </c>
    </row>
    <row r="165" spans="1:7" ht="13.5">
      <c r="A165" s="287"/>
      <c r="B165" s="288"/>
      <c r="C165" s="47">
        <v>4210</v>
      </c>
      <c r="D165" s="1" t="s">
        <v>36</v>
      </c>
      <c r="E165" s="107">
        <v>52900</v>
      </c>
      <c r="F165" s="99">
        <v>52741.33</v>
      </c>
      <c r="G165" s="156">
        <f t="shared" si="2"/>
        <v>99.70005671077506</v>
      </c>
    </row>
    <row r="166" spans="1:7" ht="13.5">
      <c r="A166" s="287"/>
      <c r="B166" s="288"/>
      <c r="C166" s="47">
        <v>4260</v>
      </c>
      <c r="D166" s="1" t="s">
        <v>43</v>
      </c>
      <c r="E166" s="107">
        <v>23500</v>
      </c>
      <c r="F166" s="99">
        <v>23483.92</v>
      </c>
      <c r="G166" s="156">
        <f t="shared" si="2"/>
        <v>99.93157446808509</v>
      </c>
    </row>
    <row r="167" spans="1:7" ht="13.5">
      <c r="A167" s="287"/>
      <c r="B167" s="288"/>
      <c r="C167" s="47" t="s">
        <v>188</v>
      </c>
      <c r="D167" s="1" t="s">
        <v>64</v>
      </c>
      <c r="E167" s="107">
        <v>5800</v>
      </c>
      <c r="F167" s="99">
        <v>5753.17</v>
      </c>
      <c r="G167" s="156">
        <f t="shared" si="2"/>
        <v>99.19258620689655</v>
      </c>
    </row>
    <row r="168" spans="1:7" ht="13.5">
      <c r="A168" s="287"/>
      <c r="B168" s="288"/>
      <c r="C168" s="47" t="s">
        <v>97</v>
      </c>
      <c r="D168" s="1" t="s">
        <v>82</v>
      </c>
      <c r="E168" s="107">
        <v>4750</v>
      </c>
      <c r="F168" s="99">
        <v>4717</v>
      </c>
      <c r="G168" s="156">
        <f t="shared" si="2"/>
        <v>99.30526315789474</v>
      </c>
    </row>
    <row r="169" spans="1:7" ht="13.5">
      <c r="A169" s="287"/>
      <c r="B169" s="288"/>
      <c r="C169" s="47">
        <v>4300</v>
      </c>
      <c r="D169" s="1" t="s">
        <v>44</v>
      </c>
      <c r="E169" s="107">
        <v>31500</v>
      </c>
      <c r="F169" s="99">
        <v>31108.63</v>
      </c>
      <c r="G169" s="156">
        <f t="shared" si="2"/>
        <v>98.75755555555556</v>
      </c>
    </row>
    <row r="170" spans="1:7" ht="13.5">
      <c r="A170" s="287"/>
      <c r="B170" s="288"/>
      <c r="C170" s="47">
        <v>4430</v>
      </c>
      <c r="D170" s="1" t="s">
        <v>47</v>
      </c>
      <c r="E170" s="107">
        <v>12150</v>
      </c>
      <c r="F170" s="99">
        <v>12111.34</v>
      </c>
      <c r="G170" s="156">
        <f t="shared" si="2"/>
        <v>99.68181069958848</v>
      </c>
    </row>
    <row r="171" spans="1:7" ht="27">
      <c r="A171" s="287"/>
      <c r="B171" s="288"/>
      <c r="C171" s="47" t="s">
        <v>106</v>
      </c>
      <c r="D171" s="1" t="s">
        <v>75</v>
      </c>
      <c r="E171" s="107">
        <v>89</v>
      </c>
      <c r="F171" s="99">
        <v>24</v>
      </c>
      <c r="G171" s="156">
        <f t="shared" si="2"/>
        <v>26.96629213483146</v>
      </c>
    </row>
    <row r="172" spans="1:7" ht="27">
      <c r="A172" s="287"/>
      <c r="B172" s="288"/>
      <c r="C172" s="47" t="s">
        <v>180</v>
      </c>
      <c r="D172" s="1" t="s">
        <v>181</v>
      </c>
      <c r="E172" s="107">
        <v>100</v>
      </c>
      <c r="F172" s="99">
        <v>73</v>
      </c>
      <c r="G172" s="156">
        <f t="shared" si="2"/>
        <v>73</v>
      </c>
    </row>
    <row r="173" spans="1:7" ht="13.5">
      <c r="A173" s="287"/>
      <c r="B173" s="288"/>
      <c r="C173" s="47" t="s">
        <v>55</v>
      </c>
      <c r="D173" s="1" t="s">
        <v>46</v>
      </c>
      <c r="E173" s="107">
        <v>52400</v>
      </c>
      <c r="F173" s="99">
        <v>42428.04</v>
      </c>
      <c r="G173" s="156">
        <f t="shared" si="2"/>
        <v>80.96954198473283</v>
      </c>
    </row>
    <row r="174" spans="1:7" ht="15">
      <c r="A174" s="29">
        <v>757</v>
      </c>
      <c r="B174" s="2"/>
      <c r="C174" s="53"/>
      <c r="D174" s="3" t="s">
        <v>27</v>
      </c>
      <c r="E174" s="94">
        <f>SUM(E175)</f>
        <v>390000</v>
      </c>
      <c r="F174" s="95">
        <f>SUM(F175)</f>
        <v>383493.74</v>
      </c>
      <c r="G174" s="154">
        <f t="shared" si="2"/>
        <v>98.3317282051282</v>
      </c>
    </row>
    <row r="175" spans="1:7" ht="28.5">
      <c r="A175" s="63"/>
      <c r="B175" s="72" t="s">
        <v>120</v>
      </c>
      <c r="C175" s="72"/>
      <c r="D175" s="65" t="s">
        <v>28</v>
      </c>
      <c r="E175" s="112">
        <f>SUM(E176:E177)</f>
        <v>390000</v>
      </c>
      <c r="F175" s="112">
        <f>SUM(F176:F177)</f>
        <v>383493.74</v>
      </c>
      <c r="G175" s="157">
        <f t="shared" si="2"/>
        <v>98.3317282051282</v>
      </c>
    </row>
    <row r="176" spans="1:7" ht="27">
      <c r="A176" s="291"/>
      <c r="B176" s="292"/>
      <c r="C176" s="47" t="s">
        <v>166</v>
      </c>
      <c r="D176" s="1" t="s">
        <v>167</v>
      </c>
      <c r="E176" s="107">
        <v>14000</v>
      </c>
      <c r="F176" s="99">
        <v>13549.52</v>
      </c>
      <c r="G176" s="156">
        <f t="shared" si="2"/>
        <v>96.78228571428572</v>
      </c>
    </row>
    <row r="177" spans="1:7" ht="41.25">
      <c r="A177" s="295"/>
      <c r="B177" s="296"/>
      <c r="C177" s="47" t="s">
        <v>168</v>
      </c>
      <c r="D177" s="1" t="s">
        <v>169</v>
      </c>
      <c r="E177" s="107">
        <v>376000</v>
      </c>
      <c r="F177" s="99">
        <v>369944.22</v>
      </c>
      <c r="G177" s="156">
        <f t="shared" si="2"/>
        <v>98.38942021276596</v>
      </c>
    </row>
    <row r="178" spans="1:7" ht="15">
      <c r="A178" s="70" t="s">
        <v>141</v>
      </c>
      <c r="B178" s="69"/>
      <c r="C178" s="70"/>
      <c r="D178" s="71" t="s">
        <v>142</v>
      </c>
      <c r="E178" s="113">
        <f>SUM(E179,E181,E184,)</f>
        <v>179000</v>
      </c>
      <c r="F178" s="113">
        <f>SUM(F179,F181,F184,)</f>
        <v>133328.69</v>
      </c>
      <c r="G178" s="154">
        <f t="shared" si="2"/>
        <v>74.48530167597765</v>
      </c>
    </row>
    <row r="179" spans="1:7" ht="32.25">
      <c r="A179" s="176"/>
      <c r="B179" s="176" t="s">
        <v>222</v>
      </c>
      <c r="C179" s="176"/>
      <c r="D179" s="177" t="s">
        <v>223</v>
      </c>
      <c r="E179" s="178">
        <f>SUM(E180)</f>
        <v>60000</v>
      </c>
      <c r="F179" s="178">
        <f>SUM(F180)</f>
        <v>59807</v>
      </c>
      <c r="G179" s="179">
        <f t="shared" si="2"/>
        <v>99.67833333333334</v>
      </c>
    </row>
    <row r="180" spans="1:7" ht="27">
      <c r="A180" s="309"/>
      <c r="B180" s="310"/>
      <c r="C180" s="181" t="s">
        <v>224</v>
      </c>
      <c r="D180" s="182" t="s">
        <v>225</v>
      </c>
      <c r="E180" s="183">
        <v>60000</v>
      </c>
      <c r="F180" s="183">
        <v>59807</v>
      </c>
      <c r="G180" s="233">
        <f t="shared" si="2"/>
        <v>99.67833333333334</v>
      </c>
    </row>
    <row r="181" spans="1:7" ht="15.75">
      <c r="A181" s="176"/>
      <c r="B181" s="176" t="s">
        <v>226</v>
      </c>
      <c r="C181" s="176"/>
      <c r="D181" s="177" t="s">
        <v>227</v>
      </c>
      <c r="E181" s="178">
        <f>SUM(E182,E183)</f>
        <v>74000</v>
      </c>
      <c r="F181" s="178">
        <f>SUM(F182,F183)</f>
        <v>73521.69</v>
      </c>
      <c r="G181" s="179">
        <f t="shared" si="2"/>
        <v>99.35363513513515</v>
      </c>
    </row>
    <row r="182" spans="1:7" ht="15">
      <c r="A182" s="311"/>
      <c r="B182" s="312"/>
      <c r="C182" s="180" t="s">
        <v>228</v>
      </c>
      <c r="D182" s="234" t="s">
        <v>229</v>
      </c>
      <c r="E182" s="235">
        <v>70500</v>
      </c>
      <c r="F182" s="235">
        <v>70271.69</v>
      </c>
      <c r="G182" s="233">
        <f t="shared" si="2"/>
        <v>99.6761560283688</v>
      </c>
    </row>
    <row r="183" spans="1:7" ht="27">
      <c r="A183" s="313"/>
      <c r="B183" s="314"/>
      <c r="C183" s="181" t="s">
        <v>230</v>
      </c>
      <c r="D183" s="182" t="s">
        <v>231</v>
      </c>
      <c r="E183" s="183">
        <v>3500</v>
      </c>
      <c r="F183" s="183">
        <v>3250</v>
      </c>
      <c r="G183" s="233">
        <f t="shared" si="2"/>
        <v>92.85714285714286</v>
      </c>
    </row>
    <row r="184" spans="1:7" ht="14.25">
      <c r="A184" s="61"/>
      <c r="B184" s="68" t="s">
        <v>143</v>
      </c>
      <c r="C184" s="68"/>
      <c r="D184" s="60" t="s">
        <v>144</v>
      </c>
      <c r="E184" s="111">
        <f>SUM(E185)</f>
        <v>45000</v>
      </c>
      <c r="F184" s="102">
        <f>SUM(F185)</f>
        <v>0</v>
      </c>
      <c r="G184" s="157">
        <f t="shared" si="2"/>
        <v>0</v>
      </c>
    </row>
    <row r="185" spans="1:7" ht="13.5">
      <c r="A185" s="259"/>
      <c r="B185" s="260"/>
      <c r="C185" s="47" t="s">
        <v>145</v>
      </c>
      <c r="D185" s="1" t="s">
        <v>146</v>
      </c>
      <c r="E185" s="107">
        <v>45000</v>
      </c>
      <c r="F185" s="114">
        <v>0</v>
      </c>
      <c r="G185" s="161">
        <f t="shared" si="2"/>
        <v>0</v>
      </c>
    </row>
    <row r="186" spans="1:7" ht="15">
      <c r="A186" s="29">
        <v>801</v>
      </c>
      <c r="B186" s="2"/>
      <c r="C186" s="53"/>
      <c r="D186" s="3" t="s">
        <v>9</v>
      </c>
      <c r="E186" s="104">
        <f>SUM(E187,E207,E219,E235,E250,E255,E260,E273,E276,)</f>
        <v>8059310</v>
      </c>
      <c r="F186" s="104">
        <f>SUM(F187,F207,F219,F235,F250,F255,F260,F273,F276,)</f>
        <v>7956239.58</v>
      </c>
      <c r="G186" s="154">
        <f>F186/E186*100</f>
        <v>98.72110118608168</v>
      </c>
    </row>
    <row r="187" spans="1:7" ht="15.75">
      <c r="A187" s="204"/>
      <c r="B187" s="205" t="s">
        <v>132</v>
      </c>
      <c r="C187" s="205"/>
      <c r="D187" s="177" t="s">
        <v>10</v>
      </c>
      <c r="E187" s="207">
        <f>SUM(E188:E206)</f>
        <v>5177969</v>
      </c>
      <c r="F187" s="207">
        <f>SUM(F188:F206)</f>
        <v>5140751</v>
      </c>
      <c r="G187" s="157">
        <f t="shared" si="2"/>
        <v>99.2812239702478</v>
      </c>
    </row>
    <row r="188" spans="1:7" ht="13.5">
      <c r="A188" s="291"/>
      <c r="B188" s="292"/>
      <c r="C188" s="129">
        <v>3020</v>
      </c>
      <c r="D188" s="23" t="s">
        <v>76</v>
      </c>
      <c r="E188" s="107">
        <v>187164</v>
      </c>
      <c r="F188" s="99">
        <v>182541.45</v>
      </c>
      <c r="G188" s="156">
        <f t="shared" si="2"/>
        <v>97.5302141437456</v>
      </c>
    </row>
    <row r="189" spans="1:7" ht="13.5">
      <c r="A189" s="293"/>
      <c r="B189" s="294"/>
      <c r="C189" s="129">
        <v>4010</v>
      </c>
      <c r="D189" s="23" t="s">
        <v>77</v>
      </c>
      <c r="E189" s="107">
        <v>3360218</v>
      </c>
      <c r="F189" s="99">
        <v>3353545.1</v>
      </c>
      <c r="G189" s="156">
        <f t="shared" si="2"/>
        <v>99.80141467011961</v>
      </c>
    </row>
    <row r="190" spans="1:7" ht="13.5">
      <c r="A190" s="293"/>
      <c r="B190" s="294"/>
      <c r="C190" s="129">
        <v>4040</v>
      </c>
      <c r="D190" s="24" t="s">
        <v>78</v>
      </c>
      <c r="E190" s="107">
        <v>216368</v>
      </c>
      <c r="F190" s="99">
        <v>216162.16</v>
      </c>
      <c r="G190" s="156">
        <f t="shared" si="2"/>
        <v>99.90486578421948</v>
      </c>
    </row>
    <row r="191" spans="1:7" ht="13.5">
      <c r="A191" s="293"/>
      <c r="B191" s="294"/>
      <c r="C191" s="130">
        <v>4110</v>
      </c>
      <c r="D191" s="23" t="s">
        <v>79</v>
      </c>
      <c r="E191" s="107">
        <v>599207</v>
      </c>
      <c r="F191" s="99">
        <v>593716.74</v>
      </c>
      <c r="G191" s="156">
        <f t="shared" si="2"/>
        <v>99.08374568387886</v>
      </c>
    </row>
    <row r="192" spans="1:7" ht="13.5">
      <c r="A192" s="293"/>
      <c r="B192" s="294"/>
      <c r="C192" s="130">
        <v>4120</v>
      </c>
      <c r="D192" s="23" t="s">
        <v>80</v>
      </c>
      <c r="E192" s="107">
        <v>71041</v>
      </c>
      <c r="F192" s="99">
        <v>68999.38</v>
      </c>
      <c r="G192" s="156">
        <f t="shared" si="2"/>
        <v>97.12613842710547</v>
      </c>
    </row>
    <row r="193" spans="1:7" ht="13.5">
      <c r="A193" s="293"/>
      <c r="B193" s="294"/>
      <c r="C193" s="130">
        <v>4170</v>
      </c>
      <c r="D193" s="23" t="s">
        <v>68</v>
      </c>
      <c r="E193" s="107">
        <v>16800</v>
      </c>
      <c r="F193" s="99">
        <v>16534.71</v>
      </c>
      <c r="G193" s="156">
        <f t="shared" si="2"/>
        <v>98.42089285714285</v>
      </c>
    </row>
    <row r="194" spans="1:7" ht="13.5">
      <c r="A194" s="293"/>
      <c r="B194" s="294"/>
      <c r="C194" s="129">
        <v>4210</v>
      </c>
      <c r="D194" s="23" t="s">
        <v>81</v>
      </c>
      <c r="E194" s="107">
        <v>178790</v>
      </c>
      <c r="F194" s="99">
        <v>170119.58</v>
      </c>
      <c r="G194" s="156">
        <f t="shared" si="2"/>
        <v>95.15050058728116</v>
      </c>
    </row>
    <row r="195" spans="1:7" ht="13.5">
      <c r="A195" s="293"/>
      <c r="B195" s="294"/>
      <c r="C195" s="130">
        <v>4240</v>
      </c>
      <c r="D195" s="23" t="s">
        <v>232</v>
      </c>
      <c r="E195" s="107">
        <v>42362</v>
      </c>
      <c r="F195" s="99">
        <v>41929.68</v>
      </c>
      <c r="G195" s="156">
        <f t="shared" si="2"/>
        <v>98.97946272602805</v>
      </c>
    </row>
    <row r="196" spans="1:7" ht="13.5">
      <c r="A196" s="293"/>
      <c r="B196" s="294"/>
      <c r="C196" s="129">
        <v>4260</v>
      </c>
      <c r="D196" s="23" t="s">
        <v>48</v>
      </c>
      <c r="E196" s="107">
        <v>55000</v>
      </c>
      <c r="F196" s="99">
        <v>52768.91</v>
      </c>
      <c r="G196" s="156">
        <f t="shared" si="2"/>
        <v>95.94347272727273</v>
      </c>
    </row>
    <row r="197" spans="1:7" ht="13.5">
      <c r="A197" s="293"/>
      <c r="B197" s="294"/>
      <c r="C197" s="129">
        <v>4270</v>
      </c>
      <c r="D197" s="23" t="s">
        <v>64</v>
      </c>
      <c r="E197" s="107">
        <v>33000</v>
      </c>
      <c r="F197" s="99">
        <v>32588.59</v>
      </c>
      <c r="G197" s="156">
        <f t="shared" si="2"/>
        <v>98.75330303030303</v>
      </c>
    </row>
    <row r="198" spans="1:7" ht="13.5">
      <c r="A198" s="293"/>
      <c r="B198" s="294"/>
      <c r="C198" s="129">
        <v>4280</v>
      </c>
      <c r="D198" s="23" t="s">
        <v>82</v>
      </c>
      <c r="E198" s="107">
        <v>3200</v>
      </c>
      <c r="F198" s="99">
        <v>2258</v>
      </c>
      <c r="G198" s="156">
        <f t="shared" si="2"/>
        <v>70.5625</v>
      </c>
    </row>
    <row r="199" spans="1:7" ht="13.5">
      <c r="A199" s="293"/>
      <c r="B199" s="294"/>
      <c r="C199" s="129">
        <v>4300</v>
      </c>
      <c r="D199" s="23" t="s">
        <v>44</v>
      </c>
      <c r="E199" s="107">
        <v>37000</v>
      </c>
      <c r="F199" s="99">
        <v>34987.57</v>
      </c>
      <c r="G199" s="156">
        <f t="shared" si="2"/>
        <v>94.56099999999999</v>
      </c>
    </row>
    <row r="200" spans="1:7" ht="13.5">
      <c r="A200" s="293"/>
      <c r="B200" s="294"/>
      <c r="C200" s="129">
        <v>4360</v>
      </c>
      <c r="D200" s="23" t="s">
        <v>189</v>
      </c>
      <c r="E200" s="107">
        <v>6000</v>
      </c>
      <c r="F200" s="99">
        <v>5437.66</v>
      </c>
      <c r="G200" s="156">
        <f t="shared" si="2"/>
        <v>90.62766666666666</v>
      </c>
    </row>
    <row r="201" spans="1:7" ht="13.5">
      <c r="A201" s="293"/>
      <c r="B201" s="294"/>
      <c r="C201" s="130">
        <v>4410</v>
      </c>
      <c r="D201" s="23" t="s">
        <v>74</v>
      </c>
      <c r="E201" s="107">
        <v>2600</v>
      </c>
      <c r="F201" s="99">
        <v>2217</v>
      </c>
      <c r="G201" s="156">
        <f t="shared" si="2"/>
        <v>85.26923076923076</v>
      </c>
    </row>
    <row r="202" spans="1:7" ht="13.5">
      <c r="A202" s="293"/>
      <c r="B202" s="294"/>
      <c r="C202" s="129">
        <v>4430</v>
      </c>
      <c r="D202" s="23" t="s">
        <v>49</v>
      </c>
      <c r="E202" s="107">
        <v>12100</v>
      </c>
      <c r="F202" s="99">
        <v>11842.06</v>
      </c>
      <c r="G202" s="156">
        <f t="shared" si="2"/>
        <v>97.86826446280992</v>
      </c>
    </row>
    <row r="203" spans="1:7" ht="27">
      <c r="A203" s="293"/>
      <c r="B203" s="294"/>
      <c r="C203" s="129">
        <v>4440</v>
      </c>
      <c r="D203" s="23" t="s">
        <v>83</v>
      </c>
      <c r="E203" s="107">
        <v>210464</v>
      </c>
      <c r="F203" s="99">
        <v>210464</v>
      </c>
      <c r="G203" s="156">
        <f t="shared" si="2"/>
        <v>100</v>
      </c>
    </row>
    <row r="204" spans="1:7" ht="13.5">
      <c r="A204" s="293"/>
      <c r="B204" s="294"/>
      <c r="C204" s="129">
        <v>4580</v>
      </c>
      <c r="D204" s="23" t="s">
        <v>233</v>
      </c>
      <c r="E204" s="107">
        <v>300</v>
      </c>
      <c r="F204" s="99">
        <v>282.12</v>
      </c>
      <c r="G204" s="156">
        <f t="shared" si="2"/>
        <v>94.04</v>
      </c>
    </row>
    <row r="205" spans="1:7" ht="27">
      <c r="A205" s="293"/>
      <c r="B205" s="294"/>
      <c r="C205" s="129">
        <v>4700</v>
      </c>
      <c r="D205" s="23" t="s">
        <v>86</v>
      </c>
      <c r="E205" s="107">
        <v>900</v>
      </c>
      <c r="F205" s="99">
        <v>711.5</v>
      </c>
      <c r="G205" s="156">
        <f t="shared" si="2"/>
        <v>79.05555555555556</v>
      </c>
    </row>
    <row r="206" spans="1:7" ht="13.5">
      <c r="A206" s="295"/>
      <c r="B206" s="296"/>
      <c r="C206" s="129">
        <v>6050</v>
      </c>
      <c r="D206" s="23" t="s">
        <v>46</v>
      </c>
      <c r="E206" s="107">
        <v>145455</v>
      </c>
      <c r="F206" s="99">
        <v>143644.79</v>
      </c>
      <c r="G206" s="156">
        <f t="shared" si="2"/>
        <v>98.7554845141109</v>
      </c>
    </row>
    <row r="207" spans="1:7" ht="14.25">
      <c r="A207" s="32"/>
      <c r="B207" s="73" t="s">
        <v>121</v>
      </c>
      <c r="C207" s="68"/>
      <c r="D207" s="60" t="s">
        <v>122</v>
      </c>
      <c r="E207" s="111">
        <f>SUM(E208:E218)</f>
        <v>109483</v>
      </c>
      <c r="F207" s="111">
        <f>SUM(F208:F218)</f>
        <v>104300.54</v>
      </c>
      <c r="G207" s="157">
        <f t="shared" si="2"/>
        <v>95.26642492441748</v>
      </c>
    </row>
    <row r="208" spans="1:7" ht="13.5">
      <c r="A208" s="297"/>
      <c r="B208" s="298"/>
      <c r="C208" s="131">
        <v>3020</v>
      </c>
      <c r="D208" s="21" t="s">
        <v>95</v>
      </c>
      <c r="E208" s="115">
        <v>4795</v>
      </c>
      <c r="F208" s="99">
        <v>4583.47</v>
      </c>
      <c r="G208" s="156">
        <f t="shared" si="2"/>
        <v>95.58852971845673</v>
      </c>
    </row>
    <row r="209" spans="1:7" ht="13.5">
      <c r="A209" s="299"/>
      <c r="B209" s="300"/>
      <c r="C209" s="131">
        <v>4010</v>
      </c>
      <c r="D209" s="21" t="s">
        <v>77</v>
      </c>
      <c r="E209" s="115">
        <v>63069</v>
      </c>
      <c r="F209" s="99">
        <v>61861.17</v>
      </c>
      <c r="G209" s="156">
        <f t="shared" si="2"/>
        <v>98.0849070066118</v>
      </c>
    </row>
    <row r="210" spans="1:7" ht="13.5">
      <c r="A210" s="299"/>
      <c r="B210" s="300"/>
      <c r="C210" s="131">
        <v>4040</v>
      </c>
      <c r="D210" s="21" t="s">
        <v>78</v>
      </c>
      <c r="E210" s="115">
        <v>4274</v>
      </c>
      <c r="F210" s="99">
        <v>4203.51</v>
      </c>
      <c r="G210" s="156">
        <f t="shared" si="2"/>
        <v>98.35072531586336</v>
      </c>
    </row>
    <row r="211" spans="1:7" ht="13.5">
      <c r="A211" s="299"/>
      <c r="B211" s="300"/>
      <c r="C211" s="131">
        <v>4110</v>
      </c>
      <c r="D211" s="21" t="s">
        <v>79</v>
      </c>
      <c r="E211" s="115">
        <v>11978</v>
      </c>
      <c r="F211" s="99">
        <v>11646.45</v>
      </c>
      <c r="G211" s="156">
        <f t="shared" si="2"/>
        <v>97.23200868258475</v>
      </c>
    </row>
    <row r="212" spans="1:7" ht="13.5">
      <c r="A212" s="299"/>
      <c r="B212" s="300"/>
      <c r="C212" s="131">
        <v>4120</v>
      </c>
      <c r="D212" s="21" t="s">
        <v>80</v>
      </c>
      <c r="E212" s="115">
        <v>1730</v>
      </c>
      <c r="F212" s="99">
        <v>1668.63</v>
      </c>
      <c r="G212" s="156">
        <f t="shared" si="2"/>
        <v>96.45260115606938</v>
      </c>
    </row>
    <row r="213" spans="1:7" ht="13.5">
      <c r="A213" s="299"/>
      <c r="B213" s="300"/>
      <c r="C213" s="131">
        <v>4210</v>
      </c>
      <c r="D213" s="21" t="s">
        <v>58</v>
      </c>
      <c r="E213" s="115">
        <v>2000</v>
      </c>
      <c r="F213" s="99">
        <v>1315.87</v>
      </c>
      <c r="G213" s="156">
        <f t="shared" si="2"/>
        <v>65.7935</v>
      </c>
    </row>
    <row r="214" spans="1:7" ht="13.5">
      <c r="A214" s="299"/>
      <c r="B214" s="300"/>
      <c r="C214" s="131">
        <v>4220</v>
      </c>
      <c r="D214" s="21" t="s">
        <v>85</v>
      </c>
      <c r="E214" s="115">
        <v>4878</v>
      </c>
      <c r="F214" s="99">
        <v>2366.05</v>
      </c>
      <c r="G214" s="156">
        <f t="shared" si="2"/>
        <v>48.50451004510046</v>
      </c>
    </row>
    <row r="215" spans="1:7" ht="13.5">
      <c r="A215" s="299"/>
      <c r="B215" s="300"/>
      <c r="C215" s="131">
        <v>4270</v>
      </c>
      <c r="D215" s="21" t="s">
        <v>64</v>
      </c>
      <c r="E215" s="115">
        <v>12700</v>
      </c>
      <c r="F215" s="99">
        <v>12669</v>
      </c>
      <c r="G215" s="156">
        <f t="shared" si="2"/>
        <v>99.75590551181102</v>
      </c>
    </row>
    <row r="216" spans="1:7" ht="13.5">
      <c r="A216" s="299"/>
      <c r="B216" s="300"/>
      <c r="C216" s="131">
        <v>4300</v>
      </c>
      <c r="D216" s="141" t="s">
        <v>54</v>
      </c>
      <c r="E216" s="115">
        <v>100</v>
      </c>
      <c r="F216" s="99">
        <v>37.28</v>
      </c>
      <c r="G216" s="156">
        <f t="shared" si="2"/>
        <v>37.28</v>
      </c>
    </row>
    <row r="217" spans="1:7" ht="27">
      <c r="A217" s="299"/>
      <c r="B217" s="300"/>
      <c r="C217" s="131">
        <v>4440</v>
      </c>
      <c r="D217" s="141" t="s">
        <v>83</v>
      </c>
      <c r="E217" s="115">
        <v>3859</v>
      </c>
      <c r="F217" s="115">
        <v>3859</v>
      </c>
      <c r="G217" s="166">
        <f t="shared" si="2"/>
        <v>100</v>
      </c>
    </row>
    <row r="218" spans="1:7" ht="13.5">
      <c r="A218" s="301"/>
      <c r="B218" s="302"/>
      <c r="C218" s="131">
        <v>4580</v>
      </c>
      <c r="D218" s="141" t="s">
        <v>233</v>
      </c>
      <c r="E218" s="115">
        <v>100</v>
      </c>
      <c r="F218" s="115">
        <v>90.11</v>
      </c>
      <c r="G218" s="166">
        <f t="shared" si="2"/>
        <v>90.11</v>
      </c>
    </row>
    <row r="219" spans="1:7" ht="14.25">
      <c r="A219" s="33"/>
      <c r="B219" s="81">
        <v>80104</v>
      </c>
      <c r="C219" s="132"/>
      <c r="D219" s="93" t="s">
        <v>11</v>
      </c>
      <c r="E219" s="116">
        <f>SUM(E220:E234)</f>
        <v>980394</v>
      </c>
      <c r="F219" s="116">
        <f>SUM(F220:F234)</f>
        <v>955170.81</v>
      </c>
      <c r="G219" s="157">
        <f t="shared" si="2"/>
        <v>97.42723945678982</v>
      </c>
    </row>
    <row r="220" spans="1:7" ht="13.5">
      <c r="A220" s="315"/>
      <c r="B220" s="304"/>
      <c r="C220" s="131">
        <v>3020</v>
      </c>
      <c r="D220" s="22" t="s">
        <v>95</v>
      </c>
      <c r="E220" s="117">
        <v>45654</v>
      </c>
      <c r="F220" s="99">
        <v>45252.06</v>
      </c>
      <c r="G220" s="156">
        <f t="shared" si="2"/>
        <v>99.11959521619134</v>
      </c>
    </row>
    <row r="221" spans="1:7" ht="13.5">
      <c r="A221" s="316"/>
      <c r="B221" s="306"/>
      <c r="C221" s="131">
        <v>4010</v>
      </c>
      <c r="D221" s="22" t="s">
        <v>84</v>
      </c>
      <c r="E221" s="117">
        <v>595205</v>
      </c>
      <c r="F221" s="99">
        <v>582639.82</v>
      </c>
      <c r="G221" s="156">
        <f t="shared" si="2"/>
        <v>97.88893238464058</v>
      </c>
    </row>
    <row r="222" spans="1:7" ht="13.5">
      <c r="A222" s="316"/>
      <c r="B222" s="306"/>
      <c r="C222" s="131">
        <v>4040</v>
      </c>
      <c r="D222" s="22" t="s">
        <v>78</v>
      </c>
      <c r="E222" s="117">
        <v>47434</v>
      </c>
      <c r="F222" s="99">
        <v>47061.66</v>
      </c>
      <c r="G222" s="156">
        <f t="shared" si="2"/>
        <v>99.21503562845217</v>
      </c>
    </row>
    <row r="223" spans="1:7" ht="13.5">
      <c r="A223" s="316"/>
      <c r="B223" s="306"/>
      <c r="C223" s="131">
        <v>4110</v>
      </c>
      <c r="D223" s="22" t="s">
        <v>79</v>
      </c>
      <c r="E223" s="117">
        <v>122257</v>
      </c>
      <c r="F223" s="99">
        <v>118519.9</v>
      </c>
      <c r="G223" s="156">
        <f t="shared" si="2"/>
        <v>96.94324251372109</v>
      </c>
    </row>
    <row r="224" spans="1:7" ht="13.5">
      <c r="A224" s="316"/>
      <c r="B224" s="306"/>
      <c r="C224" s="131">
        <v>4120</v>
      </c>
      <c r="D224" s="22" t="s">
        <v>80</v>
      </c>
      <c r="E224" s="117">
        <v>15370</v>
      </c>
      <c r="F224" s="99">
        <v>13747.9</v>
      </c>
      <c r="G224" s="156">
        <f aca="true" t="shared" si="3" ref="G224:G291">F224/E224*100</f>
        <v>89.4463240078074</v>
      </c>
    </row>
    <row r="225" spans="1:7" ht="13.5">
      <c r="A225" s="316"/>
      <c r="B225" s="306"/>
      <c r="C225" s="131">
        <v>4210</v>
      </c>
      <c r="D225" s="22" t="s">
        <v>58</v>
      </c>
      <c r="E225" s="117">
        <v>50800</v>
      </c>
      <c r="F225" s="99">
        <v>49404.88</v>
      </c>
      <c r="G225" s="156">
        <f t="shared" si="3"/>
        <v>97.25370078740157</v>
      </c>
    </row>
    <row r="226" spans="1:7" ht="13.5">
      <c r="A226" s="316"/>
      <c r="B226" s="306"/>
      <c r="C226" s="131">
        <v>4260</v>
      </c>
      <c r="D226" s="22" t="s">
        <v>43</v>
      </c>
      <c r="E226" s="117">
        <v>14500</v>
      </c>
      <c r="F226" s="99">
        <v>13048.54</v>
      </c>
      <c r="G226" s="156">
        <f t="shared" si="3"/>
        <v>89.98993103448277</v>
      </c>
    </row>
    <row r="227" spans="1:7" ht="13.5">
      <c r="A227" s="316"/>
      <c r="B227" s="306"/>
      <c r="C227" s="185">
        <v>4270</v>
      </c>
      <c r="D227" s="186" t="s">
        <v>64</v>
      </c>
      <c r="E227" s="187">
        <v>4500</v>
      </c>
      <c r="F227" s="99">
        <v>4428</v>
      </c>
      <c r="G227" s="156">
        <f t="shared" si="3"/>
        <v>98.4</v>
      </c>
    </row>
    <row r="228" spans="1:8" ht="13.5">
      <c r="A228" s="316"/>
      <c r="B228" s="306"/>
      <c r="C228" s="131">
        <v>4280</v>
      </c>
      <c r="D228" s="22" t="s">
        <v>82</v>
      </c>
      <c r="E228" s="117">
        <v>1200</v>
      </c>
      <c r="F228" s="252">
        <v>1027</v>
      </c>
      <c r="G228" s="221">
        <f t="shared" si="3"/>
        <v>85.58333333333333</v>
      </c>
      <c r="H228"/>
    </row>
    <row r="229" spans="1:7" ht="13.5">
      <c r="A229" s="316"/>
      <c r="B229" s="306"/>
      <c r="C229" s="131">
        <v>4300</v>
      </c>
      <c r="D229" s="139" t="s">
        <v>54</v>
      </c>
      <c r="E229" s="117">
        <v>4800</v>
      </c>
      <c r="F229" s="99">
        <v>4484.31</v>
      </c>
      <c r="G229" s="156">
        <f t="shared" si="3"/>
        <v>93.42312500000001</v>
      </c>
    </row>
    <row r="230" spans="1:7" ht="41.25">
      <c r="A230" s="316"/>
      <c r="B230" s="306"/>
      <c r="C230" s="131">
        <v>4330</v>
      </c>
      <c r="D230" s="139" t="s">
        <v>178</v>
      </c>
      <c r="E230" s="237">
        <v>28781</v>
      </c>
      <c r="F230" s="143">
        <v>26477.92</v>
      </c>
      <c r="G230" s="238">
        <f t="shared" si="3"/>
        <v>91.99791529133803</v>
      </c>
    </row>
    <row r="231" spans="1:7" ht="13.5">
      <c r="A231" s="316"/>
      <c r="B231" s="306"/>
      <c r="C231" s="131">
        <v>4360</v>
      </c>
      <c r="D231" s="139" t="s">
        <v>187</v>
      </c>
      <c r="E231" s="117">
        <v>2900</v>
      </c>
      <c r="F231" s="99">
        <v>2599.97</v>
      </c>
      <c r="G231" s="156">
        <f t="shared" si="3"/>
        <v>89.65413793103447</v>
      </c>
    </row>
    <row r="232" spans="1:7" ht="13.5">
      <c r="A232" s="316"/>
      <c r="B232" s="306"/>
      <c r="C232" s="131">
        <v>4410</v>
      </c>
      <c r="D232" s="22" t="s">
        <v>74</v>
      </c>
      <c r="E232" s="117">
        <v>500</v>
      </c>
      <c r="F232" s="99">
        <v>319.5</v>
      </c>
      <c r="G232" s="156">
        <f t="shared" si="3"/>
        <v>63.9</v>
      </c>
    </row>
    <row r="233" spans="1:7" ht="13.5">
      <c r="A233" s="316"/>
      <c r="B233" s="306"/>
      <c r="C233" s="131">
        <v>4430</v>
      </c>
      <c r="D233" s="22" t="s">
        <v>49</v>
      </c>
      <c r="E233" s="117">
        <v>1100</v>
      </c>
      <c r="F233" s="99">
        <v>951.35</v>
      </c>
      <c r="G233" s="156">
        <f t="shared" si="3"/>
        <v>86.48636363636363</v>
      </c>
    </row>
    <row r="234" spans="1:7" ht="30" customHeight="1">
      <c r="A234" s="317"/>
      <c r="B234" s="318"/>
      <c r="C234" s="133">
        <v>4440</v>
      </c>
      <c r="D234" s="140" t="s">
        <v>83</v>
      </c>
      <c r="E234" s="188">
        <v>45393</v>
      </c>
      <c r="F234" s="143">
        <v>45208</v>
      </c>
      <c r="G234" s="174">
        <f t="shared" si="3"/>
        <v>99.59244817482872</v>
      </c>
    </row>
    <row r="235" spans="1:7" ht="14.25">
      <c r="A235" s="214"/>
      <c r="B235" s="215">
        <v>80110</v>
      </c>
      <c r="C235" s="215"/>
      <c r="D235" s="216" t="s">
        <v>12</v>
      </c>
      <c r="E235" s="217">
        <f>SUM(E236:E249)</f>
        <v>1057776</v>
      </c>
      <c r="F235" s="217">
        <f>SUM(F236:F249)</f>
        <v>1057047.1600000001</v>
      </c>
      <c r="G235" s="157">
        <f t="shared" si="3"/>
        <v>99.93109694302008</v>
      </c>
    </row>
    <row r="236" spans="1:7" ht="13.5">
      <c r="A236" s="297"/>
      <c r="B236" s="298"/>
      <c r="C236" s="142">
        <v>3020</v>
      </c>
      <c r="D236" s="190" t="s">
        <v>76</v>
      </c>
      <c r="E236" s="191">
        <v>40600</v>
      </c>
      <c r="F236" s="189">
        <v>40504.02</v>
      </c>
      <c r="G236" s="174">
        <f t="shared" si="3"/>
        <v>99.7635960591133</v>
      </c>
    </row>
    <row r="237" spans="1:7" ht="13.5">
      <c r="A237" s="299"/>
      <c r="B237" s="300"/>
      <c r="C237" s="142">
        <v>4010</v>
      </c>
      <c r="D237" s="190" t="s">
        <v>84</v>
      </c>
      <c r="E237" s="191">
        <v>683316</v>
      </c>
      <c r="F237" s="189">
        <v>683220.8</v>
      </c>
      <c r="G237" s="174">
        <f t="shared" si="3"/>
        <v>99.98606793928431</v>
      </c>
    </row>
    <row r="238" spans="1:7" ht="13.5">
      <c r="A238" s="299"/>
      <c r="B238" s="300"/>
      <c r="C238" s="142">
        <v>4040</v>
      </c>
      <c r="D238" s="192" t="s">
        <v>78</v>
      </c>
      <c r="E238" s="191">
        <v>82715</v>
      </c>
      <c r="F238" s="189">
        <v>82648.93</v>
      </c>
      <c r="G238" s="174">
        <f t="shared" si="3"/>
        <v>99.92012331499727</v>
      </c>
    </row>
    <row r="239" spans="1:7" ht="13.5">
      <c r="A239" s="299"/>
      <c r="B239" s="300"/>
      <c r="C239" s="193">
        <v>4110</v>
      </c>
      <c r="D239" s="190" t="s">
        <v>79</v>
      </c>
      <c r="E239" s="191">
        <v>139424</v>
      </c>
      <c r="F239" s="189">
        <v>139340.03</v>
      </c>
      <c r="G239" s="174">
        <f t="shared" si="3"/>
        <v>99.93977364011934</v>
      </c>
    </row>
    <row r="240" spans="1:7" ht="13.5">
      <c r="A240" s="299"/>
      <c r="B240" s="300"/>
      <c r="C240" s="193">
        <v>4120</v>
      </c>
      <c r="D240" s="190" t="s">
        <v>80</v>
      </c>
      <c r="E240" s="191">
        <v>15970</v>
      </c>
      <c r="F240" s="189">
        <v>15877.2</v>
      </c>
      <c r="G240" s="174">
        <f t="shared" si="3"/>
        <v>99.41891045710707</v>
      </c>
    </row>
    <row r="241" spans="1:7" ht="13.5">
      <c r="A241" s="299"/>
      <c r="B241" s="300"/>
      <c r="C241" s="193">
        <v>4170</v>
      </c>
      <c r="D241" s="190" t="s">
        <v>68</v>
      </c>
      <c r="E241" s="191">
        <v>1200</v>
      </c>
      <c r="F241" s="189">
        <v>1146</v>
      </c>
      <c r="G241" s="174">
        <f t="shared" si="3"/>
        <v>95.5</v>
      </c>
    </row>
    <row r="242" spans="1:7" ht="13.5">
      <c r="A242" s="299"/>
      <c r="B242" s="300"/>
      <c r="C242" s="142">
        <v>4210</v>
      </c>
      <c r="D242" s="190" t="s">
        <v>81</v>
      </c>
      <c r="E242" s="191">
        <v>27600</v>
      </c>
      <c r="F242" s="189">
        <v>27562.43</v>
      </c>
      <c r="G242" s="174">
        <f t="shared" si="3"/>
        <v>99.8638768115942</v>
      </c>
    </row>
    <row r="243" spans="1:7" ht="13.5">
      <c r="A243" s="299"/>
      <c r="B243" s="300"/>
      <c r="C243" s="142">
        <v>4260</v>
      </c>
      <c r="D243" s="190" t="s">
        <v>48</v>
      </c>
      <c r="E243" s="191">
        <v>9300</v>
      </c>
      <c r="F243" s="189">
        <v>9273.02</v>
      </c>
      <c r="G243" s="174">
        <f t="shared" si="3"/>
        <v>99.70989247311829</v>
      </c>
    </row>
    <row r="244" spans="1:7" ht="13.5">
      <c r="A244" s="299"/>
      <c r="B244" s="300"/>
      <c r="C244" s="142">
        <v>4280</v>
      </c>
      <c r="D244" s="190" t="s">
        <v>82</v>
      </c>
      <c r="E244" s="191">
        <v>300</v>
      </c>
      <c r="F244" s="189">
        <v>285</v>
      </c>
      <c r="G244" s="174">
        <f t="shared" si="3"/>
        <v>95</v>
      </c>
    </row>
    <row r="245" spans="1:7" ht="13.5">
      <c r="A245" s="299"/>
      <c r="B245" s="300"/>
      <c r="C245" s="142">
        <v>4300</v>
      </c>
      <c r="D245" s="190" t="s">
        <v>44</v>
      </c>
      <c r="E245" s="191">
        <v>6750</v>
      </c>
      <c r="F245" s="189">
        <v>6735.85</v>
      </c>
      <c r="G245" s="174">
        <f t="shared" si="3"/>
        <v>99.79037037037037</v>
      </c>
    </row>
    <row r="246" spans="1:7" ht="13.5">
      <c r="A246" s="299"/>
      <c r="B246" s="300"/>
      <c r="C246" s="142">
        <v>4360</v>
      </c>
      <c r="D246" s="194" t="s">
        <v>187</v>
      </c>
      <c r="E246" s="191">
        <v>1700</v>
      </c>
      <c r="F246" s="189">
        <v>1619.88</v>
      </c>
      <c r="G246" s="174">
        <f t="shared" si="3"/>
        <v>95.2870588235294</v>
      </c>
    </row>
    <row r="247" spans="1:7" ht="13.5">
      <c r="A247" s="299"/>
      <c r="B247" s="300"/>
      <c r="C247" s="193">
        <v>4410</v>
      </c>
      <c r="D247" s="190" t="s">
        <v>74</v>
      </c>
      <c r="E247" s="191">
        <v>1300</v>
      </c>
      <c r="F247" s="189">
        <v>1248</v>
      </c>
      <c r="G247" s="174">
        <f t="shared" si="3"/>
        <v>96</v>
      </c>
    </row>
    <row r="248" spans="1:7" ht="13.5">
      <c r="A248" s="299"/>
      <c r="B248" s="300"/>
      <c r="C248" s="142">
        <v>4430</v>
      </c>
      <c r="D248" s="190" t="s">
        <v>49</v>
      </c>
      <c r="E248" s="191">
        <v>350</v>
      </c>
      <c r="F248" s="189">
        <v>335</v>
      </c>
      <c r="G248" s="174">
        <f t="shared" si="3"/>
        <v>95.71428571428572</v>
      </c>
    </row>
    <row r="249" spans="1:7" ht="27">
      <c r="A249" s="301"/>
      <c r="B249" s="302"/>
      <c r="C249" s="142">
        <v>4440</v>
      </c>
      <c r="D249" s="190" t="s">
        <v>75</v>
      </c>
      <c r="E249" s="191">
        <v>47251</v>
      </c>
      <c r="F249" s="189">
        <v>47251</v>
      </c>
      <c r="G249" s="174">
        <f t="shared" si="3"/>
        <v>100</v>
      </c>
    </row>
    <row r="250" spans="1:7" ht="14.25">
      <c r="A250" s="214"/>
      <c r="B250" s="218">
        <v>80113</v>
      </c>
      <c r="C250" s="218"/>
      <c r="D250" s="219" t="s">
        <v>29</v>
      </c>
      <c r="E250" s="220">
        <f>SUM(E251:E254)</f>
        <v>125455</v>
      </c>
      <c r="F250" s="220">
        <f>SUM(F251:F254)</f>
        <v>120139.99</v>
      </c>
      <c r="G250" s="157">
        <f t="shared" si="3"/>
        <v>95.76341317603922</v>
      </c>
    </row>
    <row r="251" spans="1:7" ht="13.5">
      <c r="A251" s="303"/>
      <c r="B251" s="304"/>
      <c r="C251" s="134">
        <v>4110</v>
      </c>
      <c r="D251" s="195" t="s">
        <v>79</v>
      </c>
      <c r="E251" s="196">
        <v>1710</v>
      </c>
      <c r="F251" s="189">
        <v>1517.92</v>
      </c>
      <c r="G251" s="174">
        <f t="shared" si="3"/>
        <v>88.76725146198831</v>
      </c>
    </row>
    <row r="252" spans="1:7" ht="13.5">
      <c r="A252" s="305"/>
      <c r="B252" s="306"/>
      <c r="C252" s="134">
        <v>4120</v>
      </c>
      <c r="D252" s="195" t="s">
        <v>80</v>
      </c>
      <c r="E252" s="196">
        <v>245</v>
      </c>
      <c r="F252" s="189">
        <v>93.39</v>
      </c>
      <c r="G252" s="174">
        <f t="shared" si="3"/>
        <v>38.118367346938776</v>
      </c>
    </row>
    <row r="253" spans="1:7" ht="13.5">
      <c r="A253" s="305"/>
      <c r="B253" s="306"/>
      <c r="C253" s="134">
        <v>4170</v>
      </c>
      <c r="D253" s="195" t="s">
        <v>68</v>
      </c>
      <c r="E253" s="196">
        <v>10000</v>
      </c>
      <c r="F253" s="189">
        <v>8477.07</v>
      </c>
      <c r="G253" s="174">
        <f t="shared" si="3"/>
        <v>84.7707</v>
      </c>
    </row>
    <row r="254" spans="1:7" ht="13.5">
      <c r="A254" s="305"/>
      <c r="B254" s="306"/>
      <c r="C254" s="9">
        <v>4300</v>
      </c>
      <c r="D254" s="197" t="s">
        <v>54</v>
      </c>
      <c r="E254" s="191">
        <v>113500</v>
      </c>
      <c r="F254" s="189">
        <v>110051.61</v>
      </c>
      <c r="G254" s="174">
        <f t="shared" si="3"/>
        <v>96.96177092511013</v>
      </c>
    </row>
    <row r="255" spans="1:7" ht="14.25">
      <c r="A255" s="214"/>
      <c r="B255" s="215">
        <v>80146</v>
      </c>
      <c r="C255" s="215"/>
      <c r="D255" s="216" t="s">
        <v>30</v>
      </c>
      <c r="E255" s="217">
        <f>SUM(E256:E259)</f>
        <v>19506</v>
      </c>
      <c r="F255" s="217">
        <f>SUM(F256:F259)</f>
        <v>10172</v>
      </c>
      <c r="G255" s="157">
        <f t="shared" si="3"/>
        <v>52.14805700810007</v>
      </c>
    </row>
    <row r="256" spans="1:7" ht="20.25" customHeight="1">
      <c r="A256" s="297"/>
      <c r="B256" s="298"/>
      <c r="C256" s="198">
        <v>4240</v>
      </c>
      <c r="D256" s="199" t="s">
        <v>232</v>
      </c>
      <c r="E256" s="143">
        <v>2406</v>
      </c>
      <c r="F256" s="189">
        <v>550</v>
      </c>
      <c r="G256" s="174">
        <f t="shared" si="3"/>
        <v>22.8595178719867</v>
      </c>
    </row>
    <row r="257" spans="1:7" ht="13.5">
      <c r="A257" s="299"/>
      <c r="B257" s="300"/>
      <c r="C257" s="198">
        <v>4300</v>
      </c>
      <c r="D257" s="200" t="s">
        <v>54</v>
      </c>
      <c r="E257" s="143">
        <v>6713</v>
      </c>
      <c r="F257" s="189">
        <v>4464.5</v>
      </c>
      <c r="G257" s="174">
        <f t="shared" si="3"/>
        <v>66.50528824668554</v>
      </c>
    </row>
    <row r="258" spans="1:7" ht="13.5">
      <c r="A258" s="299"/>
      <c r="B258" s="300"/>
      <c r="C258" s="198">
        <v>4410</v>
      </c>
      <c r="D258" s="200" t="s">
        <v>74</v>
      </c>
      <c r="E258" s="143">
        <v>3387</v>
      </c>
      <c r="F258" s="189">
        <v>918</v>
      </c>
      <c r="G258" s="174">
        <f t="shared" si="3"/>
        <v>27.103631532329498</v>
      </c>
    </row>
    <row r="259" spans="1:7" ht="27">
      <c r="A259" s="301"/>
      <c r="B259" s="302"/>
      <c r="C259" s="198">
        <v>4700</v>
      </c>
      <c r="D259" s="201" t="s">
        <v>86</v>
      </c>
      <c r="E259" s="143">
        <v>7000</v>
      </c>
      <c r="F259" s="189">
        <v>4239.5</v>
      </c>
      <c r="G259" s="174">
        <f t="shared" si="3"/>
        <v>60.56428571428572</v>
      </c>
    </row>
    <row r="260" spans="1:7" ht="15.75">
      <c r="A260" s="144"/>
      <c r="B260" s="148">
        <v>80148</v>
      </c>
      <c r="C260" s="145"/>
      <c r="D260" s="146" t="s">
        <v>170</v>
      </c>
      <c r="E260" s="147">
        <f>SUM(E261:E272)</f>
        <v>532252</v>
      </c>
      <c r="F260" s="147">
        <f>SUM(F261:F272)</f>
        <v>512571.63000000006</v>
      </c>
      <c r="G260" s="159">
        <f t="shared" si="3"/>
        <v>96.30243380954887</v>
      </c>
    </row>
    <row r="261" spans="1:7" ht="13.5">
      <c r="A261" s="297"/>
      <c r="B261" s="298"/>
      <c r="C261" s="198">
        <v>4010</v>
      </c>
      <c r="D261" s="201" t="s">
        <v>84</v>
      </c>
      <c r="E261" s="143">
        <v>283573</v>
      </c>
      <c r="F261" s="189">
        <v>276726.64</v>
      </c>
      <c r="G261" s="174">
        <f t="shared" si="3"/>
        <v>97.58567987784451</v>
      </c>
    </row>
    <row r="262" spans="1:7" ht="13.5">
      <c r="A262" s="299"/>
      <c r="B262" s="300"/>
      <c r="C262" s="198">
        <v>4040</v>
      </c>
      <c r="D262" s="201" t="s">
        <v>108</v>
      </c>
      <c r="E262" s="143">
        <v>17875</v>
      </c>
      <c r="F262" s="189">
        <v>17658.24</v>
      </c>
      <c r="G262" s="174">
        <f t="shared" si="3"/>
        <v>98.78735664335665</v>
      </c>
    </row>
    <row r="263" spans="1:7" ht="13.5">
      <c r="A263" s="299"/>
      <c r="B263" s="300"/>
      <c r="C263" s="198">
        <v>4110</v>
      </c>
      <c r="D263" s="201" t="s">
        <v>79</v>
      </c>
      <c r="E263" s="143">
        <v>58346</v>
      </c>
      <c r="F263" s="189">
        <v>54081.71</v>
      </c>
      <c r="G263" s="174">
        <f t="shared" si="3"/>
        <v>92.69137558701539</v>
      </c>
    </row>
    <row r="264" spans="1:7" ht="13.5">
      <c r="A264" s="299"/>
      <c r="B264" s="300"/>
      <c r="C264" s="198">
        <v>4120</v>
      </c>
      <c r="D264" s="201" t="s">
        <v>80</v>
      </c>
      <c r="E264" s="143">
        <v>6497</v>
      </c>
      <c r="F264" s="189">
        <v>5433.02</v>
      </c>
      <c r="G264" s="174">
        <f t="shared" si="3"/>
        <v>83.62351854702172</v>
      </c>
    </row>
    <row r="265" spans="1:7" ht="13.5">
      <c r="A265" s="299"/>
      <c r="B265" s="300"/>
      <c r="C265" s="198">
        <v>4170</v>
      </c>
      <c r="D265" s="201" t="s">
        <v>68</v>
      </c>
      <c r="E265" s="143">
        <v>4000</v>
      </c>
      <c r="F265" s="189">
        <v>3186.29</v>
      </c>
      <c r="G265" s="174">
        <f t="shared" si="3"/>
        <v>79.65725</v>
      </c>
    </row>
    <row r="266" spans="1:7" ht="13.5">
      <c r="A266" s="299"/>
      <c r="B266" s="300"/>
      <c r="C266" s="198">
        <v>4210</v>
      </c>
      <c r="D266" s="201" t="s">
        <v>58</v>
      </c>
      <c r="E266" s="143">
        <v>28000</v>
      </c>
      <c r="F266" s="189">
        <v>26731.27</v>
      </c>
      <c r="G266" s="174">
        <f t="shared" si="3"/>
        <v>95.46882142857143</v>
      </c>
    </row>
    <row r="267" spans="1:7" ht="13.5">
      <c r="A267" s="299"/>
      <c r="B267" s="300"/>
      <c r="C267" s="198">
        <v>4220</v>
      </c>
      <c r="D267" s="201" t="s">
        <v>85</v>
      </c>
      <c r="E267" s="143">
        <v>100000</v>
      </c>
      <c r="F267" s="189">
        <v>97322.2</v>
      </c>
      <c r="G267" s="174">
        <f t="shared" si="3"/>
        <v>97.3222</v>
      </c>
    </row>
    <row r="268" spans="1:7" ht="13.5">
      <c r="A268" s="299"/>
      <c r="B268" s="300"/>
      <c r="C268" s="198">
        <v>4260</v>
      </c>
      <c r="D268" s="201" t="s">
        <v>43</v>
      </c>
      <c r="E268" s="143">
        <v>19000</v>
      </c>
      <c r="F268" s="189">
        <v>17617.78</v>
      </c>
      <c r="G268" s="174">
        <f t="shared" si="3"/>
        <v>92.72515789473684</v>
      </c>
    </row>
    <row r="269" spans="1:7" ht="13.5">
      <c r="A269" s="299"/>
      <c r="B269" s="300"/>
      <c r="C269" s="198">
        <v>4280</v>
      </c>
      <c r="D269" s="201" t="s">
        <v>82</v>
      </c>
      <c r="E269" s="143">
        <v>400</v>
      </c>
      <c r="F269" s="189">
        <v>150</v>
      </c>
      <c r="G269" s="174">
        <f t="shared" si="3"/>
        <v>37.5</v>
      </c>
    </row>
    <row r="270" spans="1:7" ht="13.5">
      <c r="A270" s="299"/>
      <c r="B270" s="300"/>
      <c r="C270" s="198">
        <v>4300</v>
      </c>
      <c r="D270" s="201" t="s">
        <v>54</v>
      </c>
      <c r="E270" s="143">
        <v>3200</v>
      </c>
      <c r="F270" s="189">
        <v>2386.89</v>
      </c>
      <c r="G270" s="174">
        <f t="shared" si="3"/>
        <v>74.5903125</v>
      </c>
    </row>
    <row r="271" spans="1:7" ht="13.5">
      <c r="A271" s="299"/>
      <c r="B271" s="300"/>
      <c r="C271" s="198">
        <v>4430</v>
      </c>
      <c r="D271" s="201" t="s">
        <v>49</v>
      </c>
      <c r="E271" s="143">
        <v>300</v>
      </c>
      <c r="F271" s="189">
        <v>216.59</v>
      </c>
      <c r="G271" s="174">
        <f t="shared" si="3"/>
        <v>72.19666666666666</v>
      </c>
    </row>
    <row r="272" spans="1:7" ht="27">
      <c r="A272" s="301"/>
      <c r="B272" s="302"/>
      <c r="C272" s="198">
        <v>4440</v>
      </c>
      <c r="D272" s="201" t="s">
        <v>75</v>
      </c>
      <c r="E272" s="143">
        <v>11061</v>
      </c>
      <c r="F272" s="189">
        <v>11061</v>
      </c>
      <c r="G272" s="174">
        <f t="shared" si="3"/>
        <v>100</v>
      </c>
    </row>
    <row r="273" spans="1:7" ht="64.5">
      <c r="A273" s="242"/>
      <c r="B273" s="243">
        <v>80153</v>
      </c>
      <c r="C273" s="244"/>
      <c r="D273" s="245" t="s">
        <v>240</v>
      </c>
      <c r="E273" s="246">
        <f>SUM(E274:E275)</f>
        <v>55475</v>
      </c>
      <c r="F273" s="246">
        <f>SUM(F274:F275)</f>
        <v>55091.049999999996</v>
      </c>
      <c r="G273" s="247">
        <f t="shared" si="3"/>
        <v>99.30788643533123</v>
      </c>
    </row>
    <row r="274" spans="1:7" ht="13.5">
      <c r="A274" s="297"/>
      <c r="B274" s="298"/>
      <c r="C274" s="198">
        <v>4210</v>
      </c>
      <c r="D274" s="201" t="s">
        <v>58</v>
      </c>
      <c r="E274" s="143">
        <v>15622.2</v>
      </c>
      <c r="F274" s="189">
        <v>15547.31</v>
      </c>
      <c r="G274" s="174">
        <f t="shared" si="3"/>
        <v>99.52061809476257</v>
      </c>
    </row>
    <row r="275" spans="1:7" ht="13.5">
      <c r="A275" s="301"/>
      <c r="B275" s="302"/>
      <c r="C275" s="198">
        <v>4240</v>
      </c>
      <c r="D275" s="201" t="s">
        <v>232</v>
      </c>
      <c r="E275" s="143">
        <v>39852.8</v>
      </c>
      <c r="F275" s="189">
        <v>39543.74</v>
      </c>
      <c r="G275" s="174">
        <f t="shared" si="3"/>
        <v>99.22449614581659</v>
      </c>
    </row>
    <row r="276" spans="1:7" ht="15.75">
      <c r="A276" s="253"/>
      <c r="B276" s="254">
        <v>85195</v>
      </c>
      <c r="C276" s="244"/>
      <c r="D276" s="245" t="s">
        <v>73</v>
      </c>
      <c r="E276" s="246">
        <f>SUM(E277)</f>
        <v>1000</v>
      </c>
      <c r="F276" s="246">
        <f>SUM(F277)</f>
        <v>995.4</v>
      </c>
      <c r="G276" s="247">
        <f t="shared" si="3"/>
        <v>99.53999999999999</v>
      </c>
    </row>
    <row r="277" spans="1:7" ht="13.5">
      <c r="A277" s="248"/>
      <c r="B277" s="249"/>
      <c r="C277" s="198">
        <v>4170</v>
      </c>
      <c r="D277" s="201" t="s">
        <v>68</v>
      </c>
      <c r="E277" s="143">
        <v>1000</v>
      </c>
      <c r="F277" s="189">
        <v>995.4</v>
      </c>
      <c r="G277" s="174">
        <f t="shared" si="3"/>
        <v>99.53999999999999</v>
      </c>
    </row>
    <row r="278" spans="1:7" ht="13.5">
      <c r="A278" s="29">
        <v>851</v>
      </c>
      <c r="B278" s="2"/>
      <c r="C278" s="53"/>
      <c r="D278" s="3" t="s">
        <v>31</v>
      </c>
      <c r="E278" s="104">
        <f>SUM(E281,E279,)</f>
        <v>74300</v>
      </c>
      <c r="F278" s="104">
        <f>SUM(F281,F279,)</f>
        <v>63900.53</v>
      </c>
      <c r="G278" s="158">
        <f t="shared" si="3"/>
        <v>86.00340511440108</v>
      </c>
    </row>
    <row r="279" spans="1:7" ht="14.25">
      <c r="A279" s="58"/>
      <c r="B279" s="68" t="s">
        <v>138</v>
      </c>
      <c r="C279" s="135"/>
      <c r="D279" s="60" t="s">
        <v>139</v>
      </c>
      <c r="E279" s="111">
        <f>SUM(E280:E280)</f>
        <v>3000</v>
      </c>
      <c r="F279" s="111">
        <f>SUM(F280:F280)</f>
        <v>2000</v>
      </c>
      <c r="G279" s="157">
        <f t="shared" si="3"/>
        <v>66.66666666666666</v>
      </c>
    </row>
    <row r="280" spans="1:7" ht="13.5">
      <c r="A280" s="307"/>
      <c r="B280" s="308"/>
      <c r="C280" s="49" t="s">
        <v>56</v>
      </c>
      <c r="D280" s="31" t="s">
        <v>54</v>
      </c>
      <c r="E280" s="103">
        <v>3000</v>
      </c>
      <c r="F280" s="99">
        <v>2000</v>
      </c>
      <c r="G280" s="156">
        <f t="shared" si="3"/>
        <v>66.66666666666666</v>
      </c>
    </row>
    <row r="281" spans="1:7" ht="14.25">
      <c r="A281" s="6"/>
      <c r="B281" s="72" t="s">
        <v>123</v>
      </c>
      <c r="C281" s="72"/>
      <c r="D281" s="65" t="s">
        <v>32</v>
      </c>
      <c r="E281" s="112">
        <f>SUM(E282:E291)</f>
        <v>71300</v>
      </c>
      <c r="F281" s="102">
        <f>SUM(F282:F291)</f>
        <v>61900.53</v>
      </c>
      <c r="G281" s="157">
        <f t="shared" si="3"/>
        <v>86.8170126227209</v>
      </c>
    </row>
    <row r="282" spans="1:7" ht="13.5">
      <c r="A282" s="255"/>
      <c r="B282" s="256"/>
      <c r="C282" s="49" t="s">
        <v>124</v>
      </c>
      <c r="D282" s="7" t="s">
        <v>125</v>
      </c>
      <c r="E282" s="168">
        <v>700</v>
      </c>
      <c r="F282" s="115">
        <v>60</v>
      </c>
      <c r="G282" s="166">
        <f t="shared" si="3"/>
        <v>8.571428571428571</v>
      </c>
    </row>
    <row r="283" spans="1:7" ht="13.5">
      <c r="A283" s="275"/>
      <c r="B283" s="276"/>
      <c r="C283" s="49" t="s">
        <v>96</v>
      </c>
      <c r="D283" s="7" t="s">
        <v>84</v>
      </c>
      <c r="E283" s="168">
        <v>21200</v>
      </c>
      <c r="F283" s="115">
        <v>20496.41</v>
      </c>
      <c r="G283" s="166">
        <f t="shared" si="3"/>
        <v>96.68117924528302</v>
      </c>
    </row>
    <row r="284" spans="1:7" ht="13.5">
      <c r="A284" s="275"/>
      <c r="B284" s="276"/>
      <c r="C284" s="49" t="s">
        <v>100</v>
      </c>
      <c r="D284" s="7" t="s">
        <v>108</v>
      </c>
      <c r="E284" s="168">
        <v>1655</v>
      </c>
      <c r="F284" s="115">
        <v>1391.27</v>
      </c>
      <c r="G284" s="166">
        <f t="shared" si="3"/>
        <v>84.06465256797583</v>
      </c>
    </row>
    <row r="285" spans="1:7" ht="13.5">
      <c r="A285" s="275"/>
      <c r="B285" s="276"/>
      <c r="C285" s="49" t="s">
        <v>101</v>
      </c>
      <c r="D285" s="7" t="s">
        <v>79</v>
      </c>
      <c r="E285" s="168">
        <v>4421</v>
      </c>
      <c r="F285" s="115">
        <v>4029.12</v>
      </c>
      <c r="G285" s="166">
        <f t="shared" si="3"/>
        <v>91.13594209454874</v>
      </c>
    </row>
    <row r="286" spans="1:7" ht="13.5">
      <c r="A286" s="275"/>
      <c r="B286" s="276"/>
      <c r="C286" s="49" t="s">
        <v>102</v>
      </c>
      <c r="D286" s="7" t="s">
        <v>80</v>
      </c>
      <c r="E286" s="168">
        <v>633</v>
      </c>
      <c r="F286" s="115">
        <v>517.49</v>
      </c>
      <c r="G286" s="166">
        <f t="shared" si="3"/>
        <v>81.7519747235387</v>
      </c>
    </row>
    <row r="287" spans="1:7" ht="13.5">
      <c r="A287" s="275"/>
      <c r="B287" s="276"/>
      <c r="C287" s="49" t="s">
        <v>67</v>
      </c>
      <c r="D287" s="7" t="s">
        <v>68</v>
      </c>
      <c r="E287" s="168">
        <v>5000</v>
      </c>
      <c r="F287" s="115">
        <v>2848.04</v>
      </c>
      <c r="G287" s="166">
        <f t="shared" si="3"/>
        <v>56.9608</v>
      </c>
    </row>
    <row r="288" spans="1:7" ht="13.5">
      <c r="A288" s="275"/>
      <c r="B288" s="276"/>
      <c r="C288" s="47">
        <v>4210</v>
      </c>
      <c r="D288" s="1" t="s">
        <v>36</v>
      </c>
      <c r="E288" s="169">
        <v>9498</v>
      </c>
      <c r="F288" s="115">
        <v>7322.9</v>
      </c>
      <c r="G288" s="166">
        <f t="shared" si="3"/>
        <v>77.09938934512529</v>
      </c>
    </row>
    <row r="289" spans="1:7" ht="13.5">
      <c r="A289" s="275"/>
      <c r="B289" s="276"/>
      <c r="C289" s="50">
        <v>4300</v>
      </c>
      <c r="D289" s="1" t="s">
        <v>44</v>
      </c>
      <c r="E289" s="169">
        <v>26700</v>
      </c>
      <c r="F289" s="115">
        <v>23742.3</v>
      </c>
      <c r="G289" s="166">
        <f t="shared" si="3"/>
        <v>88.92247191011235</v>
      </c>
    </row>
    <row r="290" spans="1:7" ht="13.5">
      <c r="A290" s="275"/>
      <c r="B290" s="276"/>
      <c r="C290" s="47" t="s">
        <v>105</v>
      </c>
      <c r="D290" s="1" t="s">
        <v>45</v>
      </c>
      <c r="E290" s="169">
        <v>900</v>
      </c>
      <c r="F290" s="115">
        <v>900</v>
      </c>
      <c r="G290" s="166">
        <f t="shared" si="3"/>
        <v>100</v>
      </c>
    </row>
    <row r="291" spans="1:7" ht="27">
      <c r="A291" s="275"/>
      <c r="B291" s="276"/>
      <c r="C291" s="47" t="s">
        <v>106</v>
      </c>
      <c r="D291" s="16" t="s">
        <v>75</v>
      </c>
      <c r="E291" s="169">
        <v>593</v>
      </c>
      <c r="F291" s="115">
        <v>593</v>
      </c>
      <c r="G291" s="166">
        <f t="shared" si="3"/>
        <v>100</v>
      </c>
    </row>
    <row r="292" spans="1:7" ht="15">
      <c r="A292" s="29" t="s">
        <v>61</v>
      </c>
      <c r="B292" s="2"/>
      <c r="C292" s="29"/>
      <c r="D292" s="19" t="s">
        <v>13</v>
      </c>
      <c r="E292" s="104">
        <f>SUM(E293,E311,E313,E317,E320,E333,E339,)</f>
        <v>1427595.6900000002</v>
      </c>
      <c r="F292" s="104">
        <f>SUM(F293,F311,F313,F317,F320,F333,F339,)</f>
        <v>1421865.9200000002</v>
      </c>
      <c r="G292" s="158">
        <f aca="true" t="shared" si="4" ref="G292:G325">F292/E292*100</f>
        <v>99.59864196563944</v>
      </c>
    </row>
    <row r="293" spans="1:7" ht="14.25">
      <c r="A293" s="79"/>
      <c r="B293" s="75">
        <v>85203</v>
      </c>
      <c r="C293" s="136"/>
      <c r="D293" s="80" t="s">
        <v>126</v>
      </c>
      <c r="E293" s="119">
        <f>SUM(E294:E310)</f>
        <v>647144</v>
      </c>
      <c r="F293" s="119">
        <f>SUM(F294:F310)</f>
        <v>647140</v>
      </c>
      <c r="G293" s="157">
        <f t="shared" si="4"/>
        <v>99.99938189954631</v>
      </c>
    </row>
    <row r="294" spans="1:7" ht="13.5">
      <c r="A294" s="261"/>
      <c r="B294" s="262"/>
      <c r="C294" s="85">
        <v>4010</v>
      </c>
      <c r="D294" s="17" t="s">
        <v>84</v>
      </c>
      <c r="E294" s="167">
        <v>392126.41</v>
      </c>
      <c r="F294" s="115">
        <v>392126.41</v>
      </c>
      <c r="G294" s="166">
        <f t="shared" si="4"/>
        <v>100</v>
      </c>
    </row>
    <row r="295" spans="1:7" ht="18" customHeight="1">
      <c r="A295" s="263"/>
      <c r="B295" s="264"/>
      <c r="C295" s="85">
        <v>4040</v>
      </c>
      <c r="D295" s="17" t="s">
        <v>108</v>
      </c>
      <c r="E295" s="167">
        <v>23889.58</v>
      </c>
      <c r="F295" s="115">
        <v>23889.58</v>
      </c>
      <c r="G295" s="166">
        <f t="shared" si="4"/>
        <v>100</v>
      </c>
    </row>
    <row r="296" spans="1:7" ht="18" customHeight="1">
      <c r="A296" s="263"/>
      <c r="B296" s="264"/>
      <c r="C296" s="85">
        <v>4110</v>
      </c>
      <c r="D296" s="17" t="s">
        <v>79</v>
      </c>
      <c r="E296" s="167">
        <v>68546.48</v>
      </c>
      <c r="F296" s="115">
        <v>68546.48</v>
      </c>
      <c r="G296" s="166">
        <f t="shared" si="4"/>
        <v>100</v>
      </c>
    </row>
    <row r="297" spans="1:7" ht="18" customHeight="1">
      <c r="A297" s="263"/>
      <c r="B297" s="264"/>
      <c r="C297" s="85">
        <v>4120</v>
      </c>
      <c r="D297" s="17" t="s">
        <v>80</v>
      </c>
      <c r="E297" s="167">
        <v>7548.95</v>
      </c>
      <c r="F297" s="115">
        <v>7548.95</v>
      </c>
      <c r="G297" s="166">
        <f t="shared" si="4"/>
        <v>100</v>
      </c>
    </row>
    <row r="298" spans="1:7" ht="18" customHeight="1">
      <c r="A298" s="263"/>
      <c r="B298" s="264"/>
      <c r="C298" s="85">
        <v>4170</v>
      </c>
      <c r="D298" s="17" t="s">
        <v>68</v>
      </c>
      <c r="E298" s="167">
        <v>4704</v>
      </c>
      <c r="F298" s="115">
        <v>4704</v>
      </c>
      <c r="G298" s="166">
        <f t="shared" si="4"/>
        <v>100</v>
      </c>
    </row>
    <row r="299" spans="1:7" ht="18" customHeight="1">
      <c r="A299" s="263"/>
      <c r="B299" s="264"/>
      <c r="C299" s="85">
        <v>4210</v>
      </c>
      <c r="D299" s="17" t="s">
        <v>58</v>
      </c>
      <c r="E299" s="167">
        <v>68817.17</v>
      </c>
      <c r="F299" s="115">
        <v>68817.17</v>
      </c>
      <c r="G299" s="166">
        <f t="shared" si="4"/>
        <v>100</v>
      </c>
    </row>
    <row r="300" spans="1:7" ht="18" customHeight="1">
      <c r="A300" s="263"/>
      <c r="B300" s="264"/>
      <c r="C300" s="85">
        <v>4220</v>
      </c>
      <c r="D300" s="17" t="s">
        <v>85</v>
      </c>
      <c r="E300" s="167">
        <v>18702.28</v>
      </c>
      <c r="F300" s="115">
        <v>18702.28</v>
      </c>
      <c r="G300" s="166">
        <f t="shared" si="4"/>
        <v>100</v>
      </c>
    </row>
    <row r="301" spans="1:7" ht="31.5" customHeight="1">
      <c r="A301" s="263"/>
      <c r="B301" s="264"/>
      <c r="C301" s="85">
        <v>4230</v>
      </c>
      <c r="D301" s="27" t="s">
        <v>140</v>
      </c>
      <c r="E301" s="167">
        <v>504.39</v>
      </c>
      <c r="F301" s="115">
        <v>504.39</v>
      </c>
      <c r="G301" s="166">
        <f t="shared" si="4"/>
        <v>100</v>
      </c>
    </row>
    <row r="302" spans="1:7" ht="13.5">
      <c r="A302" s="263"/>
      <c r="B302" s="264"/>
      <c r="C302" s="85">
        <v>4260</v>
      </c>
      <c r="D302" s="17" t="s">
        <v>43</v>
      </c>
      <c r="E302" s="167">
        <v>21632.74</v>
      </c>
      <c r="F302" s="115">
        <v>21632.74</v>
      </c>
      <c r="G302" s="166">
        <f t="shared" si="4"/>
        <v>100</v>
      </c>
    </row>
    <row r="303" spans="1:7" ht="13.5">
      <c r="A303" s="263"/>
      <c r="B303" s="264"/>
      <c r="C303" s="85">
        <v>4280</v>
      </c>
      <c r="D303" s="17" t="s">
        <v>82</v>
      </c>
      <c r="E303" s="167">
        <v>780</v>
      </c>
      <c r="F303" s="115">
        <v>780</v>
      </c>
      <c r="G303" s="166">
        <f t="shared" si="4"/>
        <v>100</v>
      </c>
    </row>
    <row r="304" spans="1:7" ht="13.5">
      <c r="A304" s="263"/>
      <c r="B304" s="264"/>
      <c r="C304" s="85">
        <v>4300</v>
      </c>
      <c r="D304" s="17" t="s">
        <v>54</v>
      </c>
      <c r="E304" s="167">
        <v>15369.92</v>
      </c>
      <c r="F304" s="115">
        <v>15365.92</v>
      </c>
      <c r="G304" s="166">
        <f t="shared" si="4"/>
        <v>99.97397514105474</v>
      </c>
    </row>
    <row r="305" spans="1:7" ht="13.5">
      <c r="A305" s="263"/>
      <c r="B305" s="264"/>
      <c r="C305" s="85">
        <v>4360</v>
      </c>
      <c r="D305" s="27" t="s">
        <v>189</v>
      </c>
      <c r="E305" s="167">
        <v>2388.58</v>
      </c>
      <c r="F305" s="115">
        <v>2388.58</v>
      </c>
      <c r="G305" s="166">
        <f t="shared" si="4"/>
        <v>100</v>
      </c>
    </row>
    <row r="306" spans="1:7" ht="13.5">
      <c r="A306" s="263"/>
      <c r="B306" s="264"/>
      <c r="C306" s="85">
        <v>4410</v>
      </c>
      <c r="D306" s="17" t="s">
        <v>45</v>
      </c>
      <c r="E306" s="167">
        <v>1417.5</v>
      </c>
      <c r="F306" s="115">
        <v>1417.5</v>
      </c>
      <c r="G306" s="166">
        <f t="shared" si="4"/>
        <v>100</v>
      </c>
    </row>
    <row r="307" spans="1:7" ht="13.5">
      <c r="A307" s="263"/>
      <c r="B307" s="264"/>
      <c r="C307" s="85">
        <v>4430</v>
      </c>
      <c r="D307" s="17" t="s">
        <v>49</v>
      </c>
      <c r="E307" s="167">
        <v>6084</v>
      </c>
      <c r="F307" s="115">
        <v>6084</v>
      </c>
      <c r="G307" s="166">
        <f t="shared" si="4"/>
        <v>100</v>
      </c>
    </row>
    <row r="308" spans="1:7" ht="27">
      <c r="A308" s="263"/>
      <c r="B308" s="264"/>
      <c r="C308" s="85">
        <v>4440</v>
      </c>
      <c r="D308" s="27" t="s">
        <v>75</v>
      </c>
      <c r="E308" s="167">
        <v>10267</v>
      </c>
      <c r="F308" s="115">
        <v>10267</v>
      </c>
      <c r="G308" s="166">
        <f t="shared" si="4"/>
        <v>100</v>
      </c>
    </row>
    <row r="309" spans="1:7" ht="13.5">
      <c r="A309" s="263"/>
      <c r="B309" s="264"/>
      <c r="C309" s="85">
        <v>4480</v>
      </c>
      <c r="D309" s="27" t="s">
        <v>217</v>
      </c>
      <c r="E309" s="167">
        <v>1105</v>
      </c>
      <c r="F309" s="115">
        <v>1105</v>
      </c>
      <c r="G309" s="166">
        <f t="shared" si="4"/>
        <v>100</v>
      </c>
    </row>
    <row r="310" spans="1:7" ht="27">
      <c r="A310" s="265"/>
      <c r="B310" s="266"/>
      <c r="C310" s="85">
        <v>4700</v>
      </c>
      <c r="D310" s="27" t="s">
        <v>86</v>
      </c>
      <c r="E310" s="167">
        <v>3260</v>
      </c>
      <c r="F310" s="115">
        <v>3260</v>
      </c>
      <c r="G310" s="166">
        <f t="shared" si="4"/>
        <v>100</v>
      </c>
    </row>
    <row r="311" spans="1:7" ht="72">
      <c r="A311" s="20"/>
      <c r="B311" s="75">
        <v>85213</v>
      </c>
      <c r="C311" s="136"/>
      <c r="D311" s="77" t="s">
        <v>161</v>
      </c>
      <c r="E311" s="119">
        <f>E312</f>
        <v>21066.37</v>
      </c>
      <c r="F311" s="102">
        <f>SUM(F312)</f>
        <v>20713.27</v>
      </c>
      <c r="G311" s="157">
        <f t="shared" si="4"/>
        <v>98.32386880131698</v>
      </c>
    </row>
    <row r="312" spans="1:7" ht="13.5">
      <c r="A312" s="273"/>
      <c r="B312" s="274"/>
      <c r="C312" s="137">
        <v>4130</v>
      </c>
      <c r="D312" s="17" t="s">
        <v>176</v>
      </c>
      <c r="E312" s="120">
        <v>21066.37</v>
      </c>
      <c r="F312" s="99">
        <v>20713.27</v>
      </c>
      <c r="G312" s="156">
        <f t="shared" si="4"/>
        <v>98.32386880131698</v>
      </c>
    </row>
    <row r="313" spans="1:7" ht="28.5">
      <c r="A313" s="74"/>
      <c r="B313" s="75">
        <v>85214</v>
      </c>
      <c r="C313" s="136"/>
      <c r="D313" s="77" t="s">
        <v>65</v>
      </c>
      <c r="E313" s="119">
        <f>SUM(E314:E316)</f>
        <v>218088.94</v>
      </c>
      <c r="F313" s="119">
        <f>SUM(F314:F316)</f>
        <v>218087.94</v>
      </c>
      <c r="G313" s="157">
        <f t="shared" si="4"/>
        <v>99.9995414714749</v>
      </c>
    </row>
    <row r="314" spans="1:7" ht="69">
      <c r="A314" s="283"/>
      <c r="B314" s="268"/>
      <c r="C314" s="239">
        <v>2910</v>
      </c>
      <c r="D314" s="17" t="s">
        <v>205</v>
      </c>
      <c r="E314" s="240">
        <v>635</v>
      </c>
      <c r="F314" s="224">
        <v>634</v>
      </c>
      <c r="G314" s="184">
        <f t="shared" si="4"/>
        <v>99.84251968503936</v>
      </c>
    </row>
    <row r="315" spans="1:7" ht="13.5">
      <c r="A315" s="284"/>
      <c r="B315" s="270"/>
      <c r="C315" s="125">
        <v>3110</v>
      </c>
      <c r="D315" s="17" t="s">
        <v>69</v>
      </c>
      <c r="E315" s="98">
        <v>27464.53</v>
      </c>
      <c r="F315" s="99">
        <v>27464.53</v>
      </c>
      <c r="G315" s="156">
        <f t="shared" si="4"/>
        <v>100</v>
      </c>
    </row>
    <row r="316" spans="1:7" ht="48.75" customHeight="1">
      <c r="A316" s="284"/>
      <c r="B316" s="270"/>
      <c r="C316" s="137">
        <v>4330</v>
      </c>
      <c r="D316" s="18" t="s">
        <v>127</v>
      </c>
      <c r="E316" s="120">
        <v>189989.41</v>
      </c>
      <c r="F316" s="99">
        <v>189989.41</v>
      </c>
      <c r="G316" s="156">
        <f t="shared" si="4"/>
        <v>100</v>
      </c>
    </row>
    <row r="317" spans="1:7" ht="14.25">
      <c r="A317" s="74"/>
      <c r="B317" s="75">
        <v>85216</v>
      </c>
      <c r="C317" s="75"/>
      <c r="D317" s="77" t="s">
        <v>165</v>
      </c>
      <c r="E317" s="119">
        <f>SUM(E318:E319)</f>
        <v>144256</v>
      </c>
      <c r="F317" s="119">
        <f>SUM(F318:F319)</f>
        <v>139270.3</v>
      </c>
      <c r="G317" s="162">
        <f t="shared" si="4"/>
        <v>96.54385259538597</v>
      </c>
    </row>
    <row r="318" spans="1:7" ht="69">
      <c r="A318" s="267"/>
      <c r="B318" s="268"/>
      <c r="C318" s="241">
        <v>2910</v>
      </c>
      <c r="D318" s="17" t="s">
        <v>205</v>
      </c>
      <c r="E318" s="240">
        <v>604</v>
      </c>
      <c r="F318" s="240">
        <v>604</v>
      </c>
      <c r="G318" s="184">
        <f t="shared" si="4"/>
        <v>100</v>
      </c>
    </row>
    <row r="319" spans="1:7" ht="13.5">
      <c r="A319" s="271"/>
      <c r="B319" s="272"/>
      <c r="C319" s="85">
        <v>3110</v>
      </c>
      <c r="D319" s="17" t="s">
        <v>69</v>
      </c>
      <c r="E319" s="120">
        <v>143652</v>
      </c>
      <c r="F319" s="99">
        <v>138666.3</v>
      </c>
      <c r="G319" s="156">
        <f t="shared" si="4"/>
        <v>96.52932085874195</v>
      </c>
    </row>
    <row r="320" spans="1:7" ht="14.25">
      <c r="A320" s="74"/>
      <c r="B320" s="75">
        <v>85219</v>
      </c>
      <c r="C320" s="136"/>
      <c r="D320" s="77" t="s">
        <v>14</v>
      </c>
      <c r="E320" s="119">
        <f>SUM(E321:E332)</f>
        <v>283490.51</v>
      </c>
      <c r="F320" s="119">
        <f>SUM(F321:F332)</f>
        <v>283104.54000000004</v>
      </c>
      <c r="G320" s="157">
        <f t="shared" si="4"/>
        <v>99.86385082167301</v>
      </c>
    </row>
    <row r="321" spans="1:7" ht="13.5">
      <c r="A321" s="261"/>
      <c r="B321" s="262"/>
      <c r="C321" s="126">
        <v>4010</v>
      </c>
      <c r="D321" s="17" t="s">
        <v>39</v>
      </c>
      <c r="E321" s="120">
        <v>202020.67</v>
      </c>
      <c r="F321" s="99">
        <v>201634.7</v>
      </c>
      <c r="G321" s="156">
        <f t="shared" si="4"/>
        <v>99.80894529257823</v>
      </c>
    </row>
    <row r="322" spans="1:7" ht="13.5">
      <c r="A322" s="263"/>
      <c r="B322" s="264"/>
      <c r="C322" s="126">
        <v>4040</v>
      </c>
      <c r="D322" s="17" t="s">
        <v>40</v>
      </c>
      <c r="E322" s="120">
        <v>13393.94</v>
      </c>
      <c r="F322" s="99">
        <v>13393.94</v>
      </c>
      <c r="G322" s="156">
        <f t="shared" si="4"/>
        <v>100</v>
      </c>
    </row>
    <row r="323" spans="1:7" ht="13.5">
      <c r="A323" s="263"/>
      <c r="B323" s="264"/>
      <c r="C323" s="126">
        <v>4110</v>
      </c>
      <c r="D323" s="17" t="s">
        <v>41</v>
      </c>
      <c r="E323" s="120">
        <v>35040.6</v>
      </c>
      <c r="F323" s="99">
        <v>35040.6</v>
      </c>
      <c r="G323" s="156">
        <f t="shared" si="4"/>
        <v>100</v>
      </c>
    </row>
    <row r="324" spans="1:7" ht="13.5">
      <c r="A324" s="263"/>
      <c r="B324" s="264"/>
      <c r="C324" s="126">
        <v>4120</v>
      </c>
      <c r="D324" s="14" t="s">
        <v>42</v>
      </c>
      <c r="E324" s="121">
        <v>2517.89</v>
      </c>
      <c r="F324" s="99">
        <v>2517.89</v>
      </c>
      <c r="G324" s="156">
        <f t="shared" si="4"/>
        <v>100</v>
      </c>
    </row>
    <row r="325" spans="1:7" ht="13.5">
      <c r="A325" s="263"/>
      <c r="B325" s="264"/>
      <c r="C325" s="126">
        <v>4170</v>
      </c>
      <c r="D325" s="14" t="s">
        <v>68</v>
      </c>
      <c r="E325" s="121">
        <v>6720</v>
      </c>
      <c r="F325" s="99">
        <v>6720</v>
      </c>
      <c r="G325" s="156">
        <f t="shared" si="4"/>
        <v>100</v>
      </c>
    </row>
    <row r="326" spans="1:7" ht="13.5">
      <c r="A326" s="263"/>
      <c r="B326" s="264"/>
      <c r="C326" s="124">
        <v>4210</v>
      </c>
      <c r="D326" s="11" t="s">
        <v>36</v>
      </c>
      <c r="E326" s="121">
        <v>7691.3</v>
      </c>
      <c r="F326" s="99">
        <v>7691.3</v>
      </c>
      <c r="G326" s="156">
        <f aca="true" t="shared" si="5" ref="G326:G434">F326/E326*100</f>
        <v>100</v>
      </c>
    </row>
    <row r="327" spans="1:7" ht="13.5">
      <c r="A327" s="263"/>
      <c r="B327" s="264"/>
      <c r="C327" s="125">
        <v>4280</v>
      </c>
      <c r="D327" s="28" t="s">
        <v>82</v>
      </c>
      <c r="E327" s="121">
        <v>300</v>
      </c>
      <c r="F327" s="99">
        <v>300</v>
      </c>
      <c r="G327" s="156">
        <f t="shared" si="5"/>
        <v>100</v>
      </c>
    </row>
    <row r="328" spans="1:7" ht="13.5">
      <c r="A328" s="263"/>
      <c r="B328" s="264"/>
      <c r="C328" s="125">
        <v>4300</v>
      </c>
      <c r="D328" s="28" t="s">
        <v>54</v>
      </c>
      <c r="E328" s="121">
        <v>4620.06</v>
      </c>
      <c r="F328" s="99">
        <v>4620.06</v>
      </c>
      <c r="G328" s="156">
        <f t="shared" si="5"/>
        <v>100</v>
      </c>
    </row>
    <row r="329" spans="1:7" ht="13.5">
      <c r="A329" s="263"/>
      <c r="B329" s="264"/>
      <c r="C329" s="125">
        <v>4360</v>
      </c>
      <c r="D329" s="28" t="s">
        <v>189</v>
      </c>
      <c r="E329" s="121">
        <v>2749.3</v>
      </c>
      <c r="F329" s="99">
        <v>2749.3</v>
      </c>
      <c r="G329" s="156">
        <f t="shared" si="5"/>
        <v>100</v>
      </c>
    </row>
    <row r="330" spans="1:7" ht="13.5">
      <c r="A330" s="263"/>
      <c r="B330" s="264"/>
      <c r="C330" s="124">
        <v>4410</v>
      </c>
      <c r="D330" s="11" t="s">
        <v>45</v>
      </c>
      <c r="E330" s="121">
        <v>2325.75</v>
      </c>
      <c r="F330" s="99">
        <v>2325.75</v>
      </c>
      <c r="G330" s="156">
        <f t="shared" si="5"/>
        <v>100</v>
      </c>
    </row>
    <row r="331" spans="1:7" ht="18" customHeight="1">
      <c r="A331" s="263"/>
      <c r="B331" s="264"/>
      <c r="C331" s="126">
        <v>4440</v>
      </c>
      <c r="D331" s="14" t="s">
        <v>75</v>
      </c>
      <c r="E331" s="121">
        <v>4150</v>
      </c>
      <c r="F331" s="99">
        <v>4150</v>
      </c>
      <c r="G331" s="156">
        <f t="shared" si="5"/>
        <v>100</v>
      </c>
    </row>
    <row r="332" spans="1:7" ht="27">
      <c r="A332" s="265"/>
      <c r="B332" s="266"/>
      <c r="C332" s="126">
        <v>4700</v>
      </c>
      <c r="D332" s="14" t="s">
        <v>89</v>
      </c>
      <c r="E332" s="121">
        <v>1961</v>
      </c>
      <c r="F332" s="99">
        <v>1961</v>
      </c>
      <c r="G332" s="156">
        <f t="shared" si="5"/>
        <v>100</v>
      </c>
    </row>
    <row r="333" spans="1:7" ht="32.25">
      <c r="A333" s="149"/>
      <c r="B333" s="151">
        <v>85228</v>
      </c>
      <c r="C333" s="151"/>
      <c r="D333" s="150" t="s">
        <v>171</v>
      </c>
      <c r="E333" s="152">
        <f>SUM(E334:E338)</f>
        <v>88549.87000000001</v>
      </c>
      <c r="F333" s="152">
        <f>SUM(F334:F338)</f>
        <v>88549.87000000001</v>
      </c>
      <c r="G333" s="159">
        <f t="shared" si="5"/>
        <v>100</v>
      </c>
    </row>
    <row r="334" spans="1:7" ht="13.5">
      <c r="A334" s="261"/>
      <c r="B334" s="262"/>
      <c r="C334" s="137">
        <v>4010</v>
      </c>
      <c r="D334" s="17" t="s">
        <v>84</v>
      </c>
      <c r="E334" s="120">
        <v>69516.53</v>
      </c>
      <c r="F334" s="99">
        <v>69516.53</v>
      </c>
      <c r="G334" s="156">
        <f t="shared" si="5"/>
        <v>100</v>
      </c>
    </row>
    <row r="335" spans="1:7" ht="13.5">
      <c r="A335" s="263"/>
      <c r="B335" s="264"/>
      <c r="C335" s="137">
        <v>4040</v>
      </c>
      <c r="D335" s="17" t="s">
        <v>108</v>
      </c>
      <c r="E335" s="120">
        <v>4317.97</v>
      </c>
      <c r="F335" s="99">
        <v>4317.97</v>
      </c>
      <c r="G335" s="156">
        <f t="shared" si="5"/>
        <v>100</v>
      </c>
    </row>
    <row r="336" spans="1:7" ht="13.5">
      <c r="A336" s="263"/>
      <c r="B336" s="264"/>
      <c r="C336" s="137">
        <v>4110</v>
      </c>
      <c r="D336" s="17" t="s">
        <v>79</v>
      </c>
      <c r="E336" s="120">
        <v>11592.63</v>
      </c>
      <c r="F336" s="99">
        <v>11592.63</v>
      </c>
      <c r="G336" s="156">
        <f t="shared" si="5"/>
        <v>100</v>
      </c>
    </row>
    <row r="337" spans="1:7" ht="13.5">
      <c r="A337" s="263"/>
      <c r="B337" s="264"/>
      <c r="C337" s="137">
        <v>4120</v>
      </c>
      <c r="D337" s="17" t="s">
        <v>80</v>
      </c>
      <c r="E337" s="120">
        <v>395.74</v>
      </c>
      <c r="F337" s="99">
        <v>395.74</v>
      </c>
      <c r="G337" s="156">
        <f t="shared" si="5"/>
        <v>100</v>
      </c>
    </row>
    <row r="338" spans="1:7" ht="15.75" customHeight="1">
      <c r="A338" s="265"/>
      <c r="B338" s="266"/>
      <c r="C338" s="137">
        <v>4440</v>
      </c>
      <c r="D338" s="17" t="s">
        <v>75</v>
      </c>
      <c r="E338" s="120">
        <v>2727</v>
      </c>
      <c r="F338" s="99">
        <v>2727</v>
      </c>
      <c r="G338" s="156">
        <f t="shared" si="5"/>
        <v>100</v>
      </c>
    </row>
    <row r="339" spans="1:7" ht="17.25" customHeight="1">
      <c r="A339" s="74"/>
      <c r="B339" s="75">
        <v>85230</v>
      </c>
      <c r="C339" s="76"/>
      <c r="D339" s="77" t="s">
        <v>201</v>
      </c>
      <c r="E339" s="119">
        <f>SUM(E340:E340)</f>
        <v>25000</v>
      </c>
      <c r="F339" s="119">
        <f>SUM(F340:F340)</f>
        <v>25000</v>
      </c>
      <c r="G339" s="157">
        <f t="shared" si="5"/>
        <v>100</v>
      </c>
    </row>
    <row r="340" spans="1:7" ht="19.5" customHeight="1">
      <c r="A340" s="273"/>
      <c r="B340" s="274"/>
      <c r="C340" s="26">
        <v>3110</v>
      </c>
      <c r="D340" s="17" t="s">
        <v>69</v>
      </c>
      <c r="E340" s="118">
        <v>25000</v>
      </c>
      <c r="F340" s="99">
        <v>25000</v>
      </c>
      <c r="G340" s="156">
        <f t="shared" si="5"/>
        <v>100</v>
      </c>
    </row>
    <row r="341" spans="1:7" ht="16.5" customHeight="1">
      <c r="A341" s="89">
        <v>854</v>
      </c>
      <c r="B341" s="87"/>
      <c r="C341" s="88"/>
      <c r="D341" s="87" t="s">
        <v>158</v>
      </c>
      <c r="E341" s="122">
        <f>SUM(E342,E344,)</f>
        <v>88000</v>
      </c>
      <c r="F341" s="122">
        <f>SUM(F342,F344,)</f>
        <v>87640</v>
      </c>
      <c r="G341" s="158">
        <f t="shared" si="5"/>
        <v>99.59090909090908</v>
      </c>
    </row>
    <row r="342" spans="1:7" ht="19.5" customHeight="1">
      <c r="A342" s="78"/>
      <c r="B342" s="92">
        <v>85415</v>
      </c>
      <c r="C342" s="91"/>
      <c r="D342" s="90" t="s">
        <v>159</v>
      </c>
      <c r="E342" s="111">
        <f>SUM(E343:E343)</f>
        <v>25000</v>
      </c>
      <c r="F342" s="102">
        <f>SUM(F343:F343)</f>
        <v>25000</v>
      </c>
      <c r="G342" s="157">
        <f t="shared" si="5"/>
        <v>100</v>
      </c>
    </row>
    <row r="343" spans="1:7" ht="19.5" customHeight="1">
      <c r="A343" s="273"/>
      <c r="B343" s="274"/>
      <c r="C343" s="85">
        <v>3240</v>
      </c>
      <c r="D343" s="17" t="s">
        <v>160</v>
      </c>
      <c r="E343" s="98">
        <v>25000</v>
      </c>
      <c r="F343" s="99">
        <v>25000</v>
      </c>
      <c r="G343" s="156">
        <f t="shared" si="5"/>
        <v>100</v>
      </c>
    </row>
    <row r="344" spans="1:7" ht="31.5" customHeight="1">
      <c r="A344" s="222"/>
      <c r="B344" s="223">
        <v>85416</v>
      </c>
      <c r="C344" s="223"/>
      <c r="D344" s="230" t="s">
        <v>234</v>
      </c>
      <c r="E344" s="207">
        <f>SUM(E345)</f>
        <v>63000</v>
      </c>
      <c r="F344" s="207">
        <f>SUM(F345)</f>
        <v>62640</v>
      </c>
      <c r="G344" s="208">
        <f t="shared" si="5"/>
        <v>99.42857142857143</v>
      </c>
    </row>
    <row r="345" spans="1:7" ht="19.5" customHeight="1">
      <c r="A345" s="273"/>
      <c r="B345" s="274"/>
      <c r="C345" s="85">
        <v>3240</v>
      </c>
      <c r="D345" s="17" t="s">
        <v>160</v>
      </c>
      <c r="E345" s="98">
        <v>63000</v>
      </c>
      <c r="F345" s="99">
        <v>62640</v>
      </c>
      <c r="G345" s="156">
        <f t="shared" si="5"/>
        <v>99.42857142857143</v>
      </c>
    </row>
    <row r="346" spans="1:7" ht="19.5" customHeight="1">
      <c r="A346" s="229">
        <v>855</v>
      </c>
      <c r="B346" s="226"/>
      <c r="C346" s="227"/>
      <c r="D346" s="226" t="s">
        <v>202</v>
      </c>
      <c r="E346" s="228">
        <f>SUM(E347,E359,E373,E376,E392,)</f>
        <v>6914902.76</v>
      </c>
      <c r="F346" s="228">
        <f>SUM(F347,F359,F373,F376,F392,)</f>
        <v>6530669.97</v>
      </c>
      <c r="G346" s="231">
        <f t="shared" si="5"/>
        <v>94.44341007623946</v>
      </c>
    </row>
    <row r="347" spans="1:7" ht="19.5" customHeight="1">
      <c r="A347" s="222"/>
      <c r="B347" s="223">
        <v>85501</v>
      </c>
      <c r="C347" s="223"/>
      <c r="D347" s="230" t="s">
        <v>194</v>
      </c>
      <c r="E347" s="207">
        <f>SUM(E348:E358)</f>
        <v>4101715</v>
      </c>
      <c r="F347" s="207">
        <f>SUM(F348:F358)</f>
        <v>3907783.7500000005</v>
      </c>
      <c r="G347" s="208">
        <f t="shared" si="5"/>
        <v>95.27194722207662</v>
      </c>
    </row>
    <row r="348" spans="1:7" ht="19.5" customHeight="1">
      <c r="A348" s="261"/>
      <c r="B348" s="262"/>
      <c r="C348" s="85">
        <v>3110</v>
      </c>
      <c r="D348" s="17" t="s">
        <v>69</v>
      </c>
      <c r="E348" s="98">
        <v>4035385</v>
      </c>
      <c r="F348" s="99">
        <v>3846258.06</v>
      </c>
      <c r="G348" s="156">
        <f t="shared" si="5"/>
        <v>95.31328634070852</v>
      </c>
    </row>
    <row r="349" spans="1:7" ht="19.5" customHeight="1">
      <c r="A349" s="263"/>
      <c r="B349" s="264"/>
      <c r="C349" s="85">
        <v>4010</v>
      </c>
      <c r="D349" s="17" t="s">
        <v>84</v>
      </c>
      <c r="E349" s="98">
        <v>42100</v>
      </c>
      <c r="F349" s="99">
        <v>38930.12</v>
      </c>
      <c r="G349" s="156">
        <f t="shared" si="5"/>
        <v>92.47059382422803</v>
      </c>
    </row>
    <row r="350" spans="1:7" ht="19.5" customHeight="1">
      <c r="A350" s="263"/>
      <c r="B350" s="264"/>
      <c r="C350" s="85">
        <v>4040</v>
      </c>
      <c r="D350" s="17" t="s">
        <v>108</v>
      </c>
      <c r="E350" s="98">
        <v>3700</v>
      </c>
      <c r="F350" s="99">
        <v>3700</v>
      </c>
      <c r="G350" s="156">
        <f t="shared" si="5"/>
        <v>100</v>
      </c>
    </row>
    <row r="351" spans="1:7" ht="19.5" customHeight="1">
      <c r="A351" s="263"/>
      <c r="B351" s="264"/>
      <c r="C351" s="85">
        <v>4110</v>
      </c>
      <c r="D351" s="17" t="s">
        <v>79</v>
      </c>
      <c r="E351" s="98">
        <v>7680</v>
      </c>
      <c r="F351" s="99">
        <v>6525.69</v>
      </c>
      <c r="G351" s="156">
        <f t="shared" si="5"/>
        <v>84.969921875</v>
      </c>
    </row>
    <row r="352" spans="1:7" ht="19.5" customHeight="1">
      <c r="A352" s="263"/>
      <c r="B352" s="264"/>
      <c r="C352" s="85">
        <v>4120</v>
      </c>
      <c r="D352" s="17" t="s">
        <v>80</v>
      </c>
      <c r="E352" s="98">
        <v>1125</v>
      </c>
      <c r="F352" s="99">
        <v>678.68</v>
      </c>
      <c r="G352" s="156">
        <f t="shared" si="5"/>
        <v>60.32711111111111</v>
      </c>
    </row>
    <row r="353" spans="1:7" ht="19.5" customHeight="1">
      <c r="A353" s="263"/>
      <c r="B353" s="264"/>
      <c r="C353" s="85">
        <v>4210</v>
      </c>
      <c r="D353" s="17" t="s">
        <v>58</v>
      </c>
      <c r="E353" s="98">
        <v>7100</v>
      </c>
      <c r="F353" s="99">
        <v>7100</v>
      </c>
      <c r="G353" s="156">
        <f t="shared" si="5"/>
        <v>100</v>
      </c>
    </row>
    <row r="354" spans="1:7" ht="19.5" customHeight="1">
      <c r="A354" s="263"/>
      <c r="B354" s="264"/>
      <c r="C354" s="85">
        <v>4280</v>
      </c>
      <c r="D354" s="17" t="s">
        <v>82</v>
      </c>
      <c r="E354" s="98">
        <v>75</v>
      </c>
      <c r="F354" s="99">
        <v>75</v>
      </c>
      <c r="G354" s="156">
        <f t="shared" si="5"/>
        <v>100</v>
      </c>
    </row>
    <row r="355" spans="1:7" ht="19.5" customHeight="1">
      <c r="A355" s="263"/>
      <c r="B355" s="264"/>
      <c r="C355" s="85">
        <v>4300</v>
      </c>
      <c r="D355" s="17" t="s">
        <v>54</v>
      </c>
      <c r="E355" s="98">
        <v>2564</v>
      </c>
      <c r="F355" s="99">
        <v>2530.2</v>
      </c>
      <c r="G355" s="156">
        <f t="shared" si="5"/>
        <v>98.68174726989079</v>
      </c>
    </row>
    <row r="356" spans="1:7" ht="19.5" customHeight="1">
      <c r="A356" s="263"/>
      <c r="B356" s="264"/>
      <c r="C356" s="85">
        <v>4410</v>
      </c>
      <c r="D356" s="17" t="s">
        <v>74</v>
      </c>
      <c r="E356" s="98">
        <v>300</v>
      </c>
      <c r="F356" s="99">
        <v>300</v>
      </c>
      <c r="G356" s="156">
        <f t="shared" si="5"/>
        <v>100</v>
      </c>
    </row>
    <row r="357" spans="1:7" ht="19.5" customHeight="1">
      <c r="A357" s="263"/>
      <c r="B357" s="264"/>
      <c r="C357" s="85">
        <v>4440</v>
      </c>
      <c r="D357" s="17" t="s">
        <v>75</v>
      </c>
      <c r="E357" s="98">
        <v>1186</v>
      </c>
      <c r="F357" s="99">
        <v>1186</v>
      </c>
      <c r="G357" s="156">
        <f t="shared" si="5"/>
        <v>100</v>
      </c>
    </row>
    <row r="358" spans="1:7" ht="30" customHeight="1">
      <c r="A358" s="265"/>
      <c r="B358" s="266"/>
      <c r="C358" s="85">
        <v>4700</v>
      </c>
      <c r="D358" s="17" t="s">
        <v>86</v>
      </c>
      <c r="E358" s="98">
        <v>500</v>
      </c>
      <c r="F358" s="99">
        <v>500</v>
      </c>
      <c r="G358" s="156">
        <f t="shared" si="5"/>
        <v>100</v>
      </c>
    </row>
    <row r="359" spans="1:7" ht="48.75" customHeight="1">
      <c r="A359" s="222"/>
      <c r="B359" s="223">
        <v>85502</v>
      </c>
      <c r="C359" s="223"/>
      <c r="D359" s="230" t="s">
        <v>203</v>
      </c>
      <c r="E359" s="207">
        <f>SUM(E360:E372)</f>
        <v>2443297</v>
      </c>
      <c r="F359" s="207">
        <f>SUM(F360:F372)</f>
        <v>2268286.84</v>
      </c>
      <c r="G359" s="208">
        <f t="shared" si="5"/>
        <v>92.837131138785</v>
      </c>
    </row>
    <row r="360" spans="1:7" ht="74.25" customHeight="1">
      <c r="A360" s="261"/>
      <c r="B360" s="262"/>
      <c r="C360" s="85">
        <v>2910</v>
      </c>
      <c r="D360" s="17" t="s">
        <v>205</v>
      </c>
      <c r="E360" s="98">
        <v>15000</v>
      </c>
      <c r="F360" s="99">
        <v>14332.34</v>
      </c>
      <c r="G360" s="156">
        <f t="shared" si="5"/>
        <v>95.54893333333332</v>
      </c>
    </row>
    <row r="361" spans="1:7" ht="19.5" customHeight="1">
      <c r="A361" s="263"/>
      <c r="B361" s="264"/>
      <c r="C361" s="85">
        <v>3110</v>
      </c>
      <c r="D361" s="17" t="s">
        <v>206</v>
      </c>
      <c r="E361" s="98">
        <v>2284997</v>
      </c>
      <c r="F361" s="99">
        <v>2114224.02</v>
      </c>
      <c r="G361" s="156">
        <f t="shared" si="5"/>
        <v>92.5263367960658</v>
      </c>
    </row>
    <row r="362" spans="1:7" ht="19.5" customHeight="1">
      <c r="A362" s="263"/>
      <c r="B362" s="264"/>
      <c r="C362" s="85">
        <v>4010</v>
      </c>
      <c r="D362" s="17" t="s">
        <v>84</v>
      </c>
      <c r="E362" s="98">
        <v>50638</v>
      </c>
      <c r="F362" s="99">
        <v>49891.93</v>
      </c>
      <c r="G362" s="156">
        <f t="shared" si="5"/>
        <v>98.52665982068802</v>
      </c>
    </row>
    <row r="363" spans="1:7" ht="19.5" customHeight="1">
      <c r="A363" s="263"/>
      <c r="B363" s="264"/>
      <c r="C363" s="85">
        <v>4040</v>
      </c>
      <c r="D363" s="17" t="s">
        <v>108</v>
      </c>
      <c r="E363" s="98">
        <v>4350</v>
      </c>
      <c r="F363" s="99">
        <v>4195.82</v>
      </c>
      <c r="G363" s="156">
        <f t="shared" si="5"/>
        <v>96.45563218390804</v>
      </c>
    </row>
    <row r="364" spans="1:7" ht="19.5" customHeight="1">
      <c r="A364" s="263"/>
      <c r="B364" s="264"/>
      <c r="C364" s="85">
        <v>4110</v>
      </c>
      <c r="D364" s="17" t="s">
        <v>79</v>
      </c>
      <c r="E364" s="98">
        <v>73692</v>
      </c>
      <c r="F364" s="99">
        <v>73623.55</v>
      </c>
      <c r="G364" s="156">
        <f t="shared" si="5"/>
        <v>99.90711339087012</v>
      </c>
    </row>
    <row r="365" spans="1:7" ht="19.5" customHeight="1">
      <c r="A365" s="263"/>
      <c r="B365" s="264"/>
      <c r="C365" s="85">
        <v>4120</v>
      </c>
      <c r="D365" s="17" t="s">
        <v>80</v>
      </c>
      <c r="E365" s="98">
        <v>1400</v>
      </c>
      <c r="F365" s="99">
        <v>1319.51</v>
      </c>
      <c r="G365" s="156">
        <f t="shared" si="5"/>
        <v>94.25071428571428</v>
      </c>
    </row>
    <row r="366" spans="1:7" ht="19.5" customHeight="1">
      <c r="A366" s="263"/>
      <c r="B366" s="264"/>
      <c r="C366" s="85">
        <v>4210</v>
      </c>
      <c r="D366" s="17" t="s">
        <v>58</v>
      </c>
      <c r="E366" s="98">
        <v>2159</v>
      </c>
      <c r="F366" s="99">
        <v>2154.29</v>
      </c>
      <c r="G366" s="156">
        <f t="shared" si="5"/>
        <v>99.78184344603983</v>
      </c>
    </row>
    <row r="367" spans="1:7" ht="19.5" customHeight="1">
      <c r="A367" s="263"/>
      <c r="B367" s="264"/>
      <c r="C367" s="85">
        <v>4170</v>
      </c>
      <c r="D367" s="17" t="s">
        <v>82</v>
      </c>
      <c r="E367" s="98">
        <v>75</v>
      </c>
      <c r="F367" s="99">
        <v>75</v>
      </c>
      <c r="G367" s="156">
        <f t="shared" si="5"/>
        <v>100</v>
      </c>
    </row>
    <row r="368" spans="1:7" ht="19.5" customHeight="1">
      <c r="A368" s="263"/>
      <c r="B368" s="264"/>
      <c r="C368" s="85">
        <v>4300</v>
      </c>
      <c r="D368" s="17" t="s">
        <v>54</v>
      </c>
      <c r="E368" s="98">
        <v>1000</v>
      </c>
      <c r="F368" s="99">
        <v>789.7</v>
      </c>
      <c r="G368" s="156">
        <f t="shared" si="5"/>
        <v>78.97000000000001</v>
      </c>
    </row>
    <row r="369" spans="1:7" ht="19.5" customHeight="1">
      <c r="A369" s="263"/>
      <c r="B369" s="264"/>
      <c r="C369" s="85">
        <v>4410</v>
      </c>
      <c r="D369" s="17" t="s">
        <v>74</v>
      </c>
      <c r="E369" s="98">
        <v>400</v>
      </c>
      <c r="F369" s="99">
        <v>235.5</v>
      </c>
      <c r="G369" s="156">
        <f t="shared" si="5"/>
        <v>58.875</v>
      </c>
    </row>
    <row r="370" spans="1:7" ht="19.5" customHeight="1">
      <c r="A370" s="263"/>
      <c r="B370" s="264"/>
      <c r="C370" s="85">
        <v>4440</v>
      </c>
      <c r="D370" s="17" t="s">
        <v>75</v>
      </c>
      <c r="E370" s="98">
        <v>1186</v>
      </c>
      <c r="F370" s="99">
        <v>1186</v>
      </c>
      <c r="G370" s="156">
        <f t="shared" si="5"/>
        <v>100</v>
      </c>
    </row>
    <row r="371" spans="1:7" ht="72" customHeight="1">
      <c r="A371" s="263"/>
      <c r="B371" s="264"/>
      <c r="C371" s="85">
        <v>4560</v>
      </c>
      <c r="D371" s="17" t="s">
        <v>207</v>
      </c>
      <c r="E371" s="98">
        <v>8000</v>
      </c>
      <c r="F371" s="99">
        <v>5859.18</v>
      </c>
      <c r="G371" s="156">
        <f t="shared" si="5"/>
        <v>73.23975</v>
      </c>
    </row>
    <row r="372" spans="1:7" ht="32.25" customHeight="1">
      <c r="A372" s="265"/>
      <c r="B372" s="266"/>
      <c r="C372" s="85">
        <v>4700</v>
      </c>
      <c r="D372" s="17" t="s">
        <v>86</v>
      </c>
      <c r="E372" s="98">
        <v>400</v>
      </c>
      <c r="F372" s="99">
        <v>400</v>
      </c>
      <c r="G372" s="156">
        <f t="shared" si="5"/>
        <v>100</v>
      </c>
    </row>
    <row r="373" spans="1:7" ht="19.5" customHeight="1">
      <c r="A373" s="222"/>
      <c r="B373" s="223">
        <v>85503</v>
      </c>
      <c r="C373" s="223"/>
      <c r="D373" s="230" t="s">
        <v>204</v>
      </c>
      <c r="E373" s="207">
        <f>SUM(E374:E375)</f>
        <v>173</v>
      </c>
      <c r="F373" s="207">
        <f>SUM(F374:F375)</f>
        <v>158.62</v>
      </c>
      <c r="G373" s="208">
        <f t="shared" si="5"/>
        <v>91.68786127167631</v>
      </c>
    </row>
    <row r="374" spans="1:7" ht="19.5" customHeight="1">
      <c r="A374" s="261"/>
      <c r="B374" s="262"/>
      <c r="C374" s="85">
        <v>4010</v>
      </c>
      <c r="D374" s="17" t="s">
        <v>84</v>
      </c>
      <c r="E374" s="98">
        <v>147</v>
      </c>
      <c r="F374" s="99">
        <v>134.77</v>
      </c>
      <c r="G374" s="156">
        <f t="shared" si="5"/>
        <v>91.68027210884354</v>
      </c>
    </row>
    <row r="375" spans="1:7" ht="19.5" customHeight="1">
      <c r="A375" s="265"/>
      <c r="B375" s="266"/>
      <c r="C375" s="85">
        <v>4110</v>
      </c>
      <c r="D375" s="17" t="s">
        <v>79</v>
      </c>
      <c r="E375" s="98">
        <v>26</v>
      </c>
      <c r="F375" s="99">
        <v>23.85</v>
      </c>
      <c r="G375" s="156">
        <f t="shared" si="5"/>
        <v>91.73076923076924</v>
      </c>
    </row>
    <row r="376" spans="1:7" ht="19.5" customHeight="1">
      <c r="A376" s="222"/>
      <c r="B376" s="223">
        <v>85504</v>
      </c>
      <c r="C376" s="223"/>
      <c r="D376" s="230" t="s">
        <v>182</v>
      </c>
      <c r="E376" s="207">
        <f>SUM(E377:E391)</f>
        <v>327498.83999999997</v>
      </c>
      <c r="F376" s="207">
        <f>SUM(F377:F391)</f>
        <v>312221.84</v>
      </c>
      <c r="G376" s="208">
        <f t="shared" si="5"/>
        <v>95.33525065310157</v>
      </c>
    </row>
    <row r="377" spans="1:7" ht="19.5" customHeight="1">
      <c r="A377" s="267"/>
      <c r="B377" s="268"/>
      <c r="C377" s="241">
        <v>3110</v>
      </c>
      <c r="D377" s="17" t="s">
        <v>206</v>
      </c>
      <c r="E377" s="183">
        <v>233550</v>
      </c>
      <c r="F377" s="183">
        <v>218850</v>
      </c>
      <c r="G377" s="184">
        <f t="shared" si="5"/>
        <v>93.7058445728966</v>
      </c>
    </row>
    <row r="378" spans="1:7" ht="19.5" customHeight="1">
      <c r="A378" s="269"/>
      <c r="B378" s="270"/>
      <c r="C378" s="85">
        <v>4010</v>
      </c>
      <c r="D378" s="17" t="s">
        <v>84</v>
      </c>
      <c r="E378" s="98">
        <v>24133.4</v>
      </c>
      <c r="F378" s="99">
        <v>23750</v>
      </c>
      <c r="G378" s="156">
        <f t="shared" si="5"/>
        <v>98.411330355441</v>
      </c>
    </row>
    <row r="379" spans="1:7" ht="19.5" customHeight="1">
      <c r="A379" s="269"/>
      <c r="B379" s="270"/>
      <c r="C379" s="85">
        <v>4017</v>
      </c>
      <c r="D379" s="17" t="s">
        <v>84</v>
      </c>
      <c r="E379" s="98">
        <v>25871.96</v>
      </c>
      <c r="F379" s="99">
        <v>25871.96</v>
      </c>
      <c r="G379" s="156">
        <f t="shared" si="5"/>
        <v>100</v>
      </c>
    </row>
    <row r="380" spans="1:7" ht="19.5" customHeight="1">
      <c r="A380" s="269"/>
      <c r="B380" s="270"/>
      <c r="C380" s="85">
        <v>4047</v>
      </c>
      <c r="D380" s="17" t="s">
        <v>108</v>
      </c>
      <c r="E380" s="98">
        <v>2972.77</v>
      </c>
      <c r="F380" s="99">
        <v>2972.77</v>
      </c>
      <c r="G380" s="156">
        <f t="shared" si="5"/>
        <v>100</v>
      </c>
    </row>
    <row r="381" spans="1:7" ht="19.5" customHeight="1">
      <c r="A381" s="269"/>
      <c r="B381" s="270"/>
      <c r="C381" s="85">
        <v>4110</v>
      </c>
      <c r="D381" s="17" t="s">
        <v>79</v>
      </c>
      <c r="E381" s="98">
        <v>4271.43</v>
      </c>
      <c r="F381" s="99">
        <v>4203.75</v>
      </c>
      <c r="G381" s="156">
        <f t="shared" si="5"/>
        <v>98.41551892457561</v>
      </c>
    </row>
    <row r="382" spans="1:7" ht="19.5" customHeight="1">
      <c r="A382" s="269"/>
      <c r="B382" s="270"/>
      <c r="C382" s="85">
        <v>4117</v>
      </c>
      <c r="D382" s="17" t="s">
        <v>79</v>
      </c>
      <c r="E382" s="98">
        <v>6910.19</v>
      </c>
      <c r="F382" s="99">
        <v>6910.19</v>
      </c>
      <c r="G382" s="156">
        <f t="shared" si="5"/>
        <v>100</v>
      </c>
    </row>
    <row r="383" spans="1:7" ht="19.5" customHeight="1">
      <c r="A383" s="269"/>
      <c r="B383" s="270"/>
      <c r="C383" s="85">
        <v>4120</v>
      </c>
      <c r="D383" s="17" t="s">
        <v>80</v>
      </c>
      <c r="E383" s="98">
        <v>591.81</v>
      </c>
      <c r="F383" s="99">
        <v>581.89</v>
      </c>
      <c r="G383" s="156">
        <f t="shared" si="5"/>
        <v>98.32378635034894</v>
      </c>
    </row>
    <row r="384" spans="1:7" ht="19.5" customHeight="1">
      <c r="A384" s="269"/>
      <c r="B384" s="270"/>
      <c r="C384" s="85">
        <v>4127</v>
      </c>
      <c r="D384" s="17" t="s">
        <v>80</v>
      </c>
      <c r="E384" s="98">
        <v>429.26</v>
      </c>
      <c r="F384" s="99">
        <v>429.26</v>
      </c>
      <c r="G384" s="156">
        <f t="shared" si="5"/>
        <v>100</v>
      </c>
    </row>
    <row r="385" spans="1:7" ht="19.5" customHeight="1">
      <c r="A385" s="269"/>
      <c r="B385" s="270"/>
      <c r="C385" s="85">
        <v>4177</v>
      </c>
      <c r="D385" s="17" t="s">
        <v>68</v>
      </c>
      <c r="E385" s="98">
        <v>12595.3</v>
      </c>
      <c r="F385" s="99">
        <v>12595.3</v>
      </c>
      <c r="G385" s="156">
        <f t="shared" si="5"/>
        <v>100</v>
      </c>
    </row>
    <row r="386" spans="1:7" ht="19.5" customHeight="1">
      <c r="A386" s="269"/>
      <c r="B386" s="270"/>
      <c r="C386" s="85">
        <v>4210</v>
      </c>
      <c r="D386" s="17" t="s">
        <v>58</v>
      </c>
      <c r="E386" s="98">
        <v>1576</v>
      </c>
      <c r="F386" s="99">
        <v>1460</v>
      </c>
      <c r="G386" s="156">
        <f t="shared" si="5"/>
        <v>92.63959390862944</v>
      </c>
    </row>
    <row r="387" spans="1:7" ht="19.5" customHeight="1">
      <c r="A387" s="269"/>
      <c r="B387" s="270"/>
      <c r="C387" s="85">
        <v>4217</v>
      </c>
      <c r="D387" s="17" t="s">
        <v>58</v>
      </c>
      <c r="E387" s="98">
        <v>1435.97</v>
      </c>
      <c r="F387" s="99">
        <v>1435.97</v>
      </c>
      <c r="G387" s="156">
        <f t="shared" si="5"/>
        <v>100</v>
      </c>
    </row>
    <row r="388" spans="1:7" ht="19.5" customHeight="1">
      <c r="A388" s="269"/>
      <c r="B388" s="270"/>
      <c r="C388" s="85">
        <v>4307</v>
      </c>
      <c r="D388" s="17" t="s">
        <v>54</v>
      </c>
      <c r="E388" s="98">
        <v>10300</v>
      </c>
      <c r="F388" s="99">
        <v>10300</v>
      </c>
      <c r="G388" s="156">
        <f t="shared" si="5"/>
        <v>100</v>
      </c>
    </row>
    <row r="389" spans="1:7" ht="19.5" customHeight="1">
      <c r="A389" s="269"/>
      <c r="B389" s="270"/>
      <c r="C389" s="85">
        <v>4410</v>
      </c>
      <c r="D389" s="17" t="s">
        <v>74</v>
      </c>
      <c r="E389" s="98">
        <v>999.75</v>
      </c>
      <c r="F389" s="99">
        <v>999.75</v>
      </c>
      <c r="G389" s="156">
        <f t="shared" si="5"/>
        <v>100</v>
      </c>
    </row>
    <row r="390" spans="1:7" ht="19.5" customHeight="1">
      <c r="A390" s="269"/>
      <c r="B390" s="270"/>
      <c r="C390" s="85">
        <v>4417</v>
      </c>
      <c r="D390" s="17" t="s">
        <v>74</v>
      </c>
      <c r="E390" s="98">
        <v>675</v>
      </c>
      <c r="F390" s="99">
        <v>675</v>
      </c>
      <c r="G390" s="156">
        <f t="shared" si="5"/>
        <v>100</v>
      </c>
    </row>
    <row r="391" spans="1:7" ht="19.5" customHeight="1">
      <c r="A391" s="271"/>
      <c r="B391" s="272"/>
      <c r="C391" s="85">
        <v>4440</v>
      </c>
      <c r="D391" s="17" t="s">
        <v>75</v>
      </c>
      <c r="E391" s="98">
        <v>1186</v>
      </c>
      <c r="F391" s="99">
        <v>1186</v>
      </c>
      <c r="G391" s="156">
        <f t="shared" si="5"/>
        <v>100</v>
      </c>
    </row>
    <row r="392" spans="1:7" ht="19.5" customHeight="1">
      <c r="A392" s="222"/>
      <c r="B392" s="223">
        <v>85508</v>
      </c>
      <c r="C392" s="223"/>
      <c r="D392" s="230" t="s">
        <v>175</v>
      </c>
      <c r="E392" s="207">
        <f>SUM(E393)</f>
        <v>42218.92</v>
      </c>
      <c r="F392" s="207">
        <f>SUM(F393)</f>
        <v>42218.92</v>
      </c>
      <c r="G392" s="208">
        <f t="shared" si="5"/>
        <v>100</v>
      </c>
    </row>
    <row r="393" spans="1:7" ht="19.5" customHeight="1">
      <c r="A393" s="273"/>
      <c r="B393" s="274"/>
      <c r="C393" s="85">
        <v>3110</v>
      </c>
      <c r="D393" s="17" t="s">
        <v>69</v>
      </c>
      <c r="E393" s="98">
        <v>42218.92</v>
      </c>
      <c r="F393" s="99">
        <v>42218.92</v>
      </c>
      <c r="G393" s="156">
        <f t="shared" si="5"/>
        <v>100</v>
      </c>
    </row>
    <row r="394" spans="1:7" ht="27">
      <c r="A394" s="29">
        <v>900</v>
      </c>
      <c r="B394" s="2"/>
      <c r="C394" s="25"/>
      <c r="D394" s="3" t="s">
        <v>17</v>
      </c>
      <c r="E394" s="104">
        <f>SUM(E424,E420,E418,E415,E410,E395,)</f>
        <v>1346654.88</v>
      </c>
      <c r="F394" s="104">
        <f>SUM(F424,F420,F418,F415,F410,F395,)</f>
        <v>1288939.26</v>
      </c>
      <c r="G394" s="163">
        <f t="shared" si="5"/>
        <v>95.71414912185965</v>
      </c>
    </row>
    <row r="395" spans="1:7" ht="14.25">
      <c r="A395" s="63"/>
      <c r="B395" s="72" t="s">
        <v>130</v>
      </c>
      <c r="C395" s="64"/>
      <c r="D395" s="65" t="s">
        <v>18</v>
      </c>
      <c r="E395" s="112">
        <f>SUM(E396:E409)</f>
        <v>537410.88</v>
      </c>
      <c r="F395" s="112">
        <f>SUM(F396:F409)</f>
        <v>520632.48</v>
      </c>
      <c r="G395" s="157">
        <f t="shared" si="5"/>
        <v>96.87791955384304</v>
      </c>
    </row>
    <row r="396" spans="1:7" ht="13.5">
      <c r="A396" s="255"/>
      <c r="B396" s="256"/>
      <c r="C396" s="49" t="s">
        <v>72</v>
      </c>
      <c r="D396" s="7" t="s">
        <v>95</v>
      </c>
      <c r="E396" s="108">
        <v>950</v>
      </c>
      <c r="F396" s="99">
        <v>918.76</v>
      </c>
      <c r="G396" s="156">
        <f t="shared" si="5"/>
        <v>96.71157894736841</v>
      </c>
    </row>
    <row r="397" spans="1:7" ht="13.5">
      <c r="A397" s="275"/>
      <c r="B397" s="276"/>
      <c r="C397" s="49" t="s">
        <v>96</v>
      </c>
      <c r="D397" s="7" t="s">
        <v>84</v>
      </c>
      <c r="E397" s="108">
        <v>112085</v>
      </c>
      <c r="F397" s="99">
        <v>108393.72</v>
      </c>
      <c r="G397" s="156">
        <f t="shared" si="5"/>
        <v>96.70671365481554</v>
      </c>
    </row>
    <row r="398" spans="1:7" ht="13.5">
      <c r="A398" s="275"/>
      <c r="B398" s="276"/>
      <c r="C398" s="49" t="s">
        <v>100</v>
      </c>
      <c r="D398" s="7" t="s">
        <v>108</v>
      </c>
      <c r="E398" s="108">
        <v>7895</v>
      </c>
      <c r="F398" s="99">
        <v>7850.73</v>
      </c>
      <c r="G398" s="156">
        <f t="shared" si="5"/>
        <v>99.4392653578214</v>
      </c>
    </row>
    <row r="399" spans="1:7" ht="13.5">
      <c r="A399" s="275"/>
      <c r="B399" s="276"/>
      <c r="C399" s="49" t="s">
        <v>101</v>
      </c>
      <c r="D399" s="7" t="s">
        <v>79</v>
      </c>
      <c r="E399" s="108">
        <v>21790</v>
      </c>
      <c r="F399" s="99">
        <v>20069.62</v>
      </c>
      <c r="G399" s="156">
        <f t="shared" si="5"/>
        <v>92.10472693896283</v>
      </c>
    </row>
    <row r="400" spans="1:7" ht="13.5">
      <c r="A400" s="275"/>
      <c r="B400" s="276"/>
      <c r="C400" s="49" t="s">
        <v>102</v>
      </c>
      <c r="D400" s="7" t="s">
        <v>80</v>
      </c>
      <c r="E400" s="108">
        <v>2936</v>
      </c>
      <c r="F400" s="99">
        <v>2875.47</v>
      </c>
      <c r="G400" s="156">
        <f t="shared" si="5"/>
        <v>97.9383514986376</v>
      </c>
    </row>
    <row r="401" spans="1:7" ht="13.5">
      <c r="A401" s="275"/>
      <c r="B401" s="276"/>
      <c r="C401" s="49" t="s">
        <v>67</v>
      </c>
      <c r="D401" s="7" t="s">
        <v>68</v>
      </c>
      <c r="E401" s="108">
        <v>3400</v>
      </c>
      <c r="F401" s="99">
        <v>3400</v>
      </c>
      <c r="G401" s="156">
        <f t="shared" si="5"/>
        <v>100</v>
      </c>
    </row>
    <row r="402" spans="1:7" ht="13.5">
      <c r="A402" s="275"/>
      <c r="B402" s="276"/>
      <c r="C402" s="49" t="s">
        <v>57</v>
      </c>
      <c r="D402" s="7" t="s">
        <v>58</v>
      </c>
      <c r="E402" s="108">
        <v>80000</v>
      </c>
      <c r="F402" s="99">
        <v>78666.22</v>
      </c>
      <c r="G402" s="156">
        <f t="shared" si="5"/>
        <v>98.33277500000001</v>
      </c>
    </row>
    <row r="403" spans="1:7" ht="13.5">
      <c r="A403" s="275"/>
      <c r="B403" s="276"/>
      <c r="C403" s="49" t="s">
        <v>103</v>
      </c>
      <c r="D403" s="7" t="s">
        <v>43</v>
      </c>
      <c r="E403" s="108">
        <v>56000</v>
      </c>
      <c r="F403" s="99">
        <v>55079.73</v>
      </c>
      <c r="G403" s="156">
        <f t="shared" si="5"/>
        <v>98.35666071428571</v>
      </c>
    </row>
    <row r="404" spans="1:7" ht="13.5">
      <c r="A404" s="275"/>
      <c r="B404" s="276"/>
      <c r="C404" s="49" t="s">
        <v>97</v>
      </c>
      <c r="D404" s="7" t="s">
        <v>82</v>
      </c>
      <c r="E404" s="108">
        <v>500</v>
      </c>
      <c r="F404" s="99">
        <v>105</v>
      </c>
      <c r="G404" s="156">
        <f t="shared" si="5"/>
        <v>21</v>
      </c>
    </row>
    <row r="405" spans="1:7" ht="13.5">
      <c r="A405" s="275"/>
      <c r="B405" s="276"/>
      <c r="C405" s="49" t="s">
        <v>56</v>
      </c>
      <c r="D405" s="7" t="s">
        <v>54</v>
      </c>
      <c r="E405" s="108">
        <v>179099.88</v>
      </c>
      <c r="F405" s="99">
        <v>177757.05</v>
      </c>
      <c r="G405" s="156">
        <f t="shared" si="5"/>
        <v>99.25023400350686</v>
      </c>
    </row>
    <row r="406" spans="1:7" ht="13.5">
      <c r="A406" s="275"/>
      <c r="B406" s="276"/>
      <c r="C406" s="49" t="s">
        <v>70</v>
      </c>
      <c r="D406" s="7" t="s">
        <v>189</v>
      </c>
      <c r="E406" s="108">
        <v>1500</v>
      </c>
      <c r="F406" s="99">
        <v>1260.96</v>
      </c>
      <c r="G406" s="156">
        <f t="shared" si="5"/>
        <v>84.06400000000001</v>
      </c>
    </row>
    <row r="407" spans="1:7" ht="13.5">
      <c r="A407" s="275"/>
      <c r="B407" s="276"/>
      <c r="C407" s="49" t="s">
        <v>60</v>
      </c>
      <c r="D407" s="7" t="s">
        <v>49</v>
      </c>
      <c r="E407" s="108">
        <v>18500</v>
      </c>
      <c r="F407" s="99">
        <v>18342.63</v>
      </c>
      <c r="G407" s="156">
        <f t="shared" si="5"/>
        <v>99.14935135135136</v>
      </c>
    </row>
    <row r="408" spans="1:7" ht="27">
      <c r="A408" s="275"/>
      <c r="B408" s="276"/>
      <c r="C408" s="49" t="s">
        <v>106</v>
      </c>
      <c r="D408" s="7" t="s">
        <v>75</v>
      </c>
      <c r="E408" s="108">
        <v>3755</v>
      </c>
      <c r="F408" s="99">
        <v>3755</v>
      </c>
      <c r="G408" s="156">
        <f t="shared" si="5"/>
        <v>100</v>
      </c>
    </row>
    <row r="409" spans="1:7" ht="13.5">
      <c r="A409" s="257"/>
      <c r="B409" s="258"/>
      <c r="C409" s="49" t="s">
        <v>55</v>
      </c>
      <c r="D409" s="7" t="s">
        <v>46</v>
      </c>
      <c r="E409" s="108">
        <v>49000</v>
      </c>
      <c r="F409" s="99">
        <v>42157.59</v>
      </c>
      <c r="G409" s="156">
        <f t="shared" si="5"/>
        <v>86.03589795918367</v>
      </c>
    </row>
    <row r="410" spans="1:7" ht="14.25">
      <c r="A410" s="63"/>
      <c r="B410" s="72" t="s">
        <v>129</v>
      </c>
      <c r="C410" s="64"/>
      <c r="D410" s="65" t="s">
        <v>33</v>
      </c>
      <c r="E410" s="112">
        <f>SUM(E411:E414)</f>
        <v>473249</v>
      </c>
      <c r="F410" s="112">
        <f>SUM(F411:F414)</f>
        <v>458357.82</v>
      </c>
      <c r="G410" s="208">
        <f t="shared" si="5"/>
        <v>96.8534154324679</v>
      </c>
    </row>
    <row r="411" spans="1:7" ht="41.25">
      <c r="A411" s="277"/>
      <c r="B411" s="278"/>
      <c r="C411" s="181" t="s">
        <v>16</v>
      </c>
      <c r="D411" s="182" t="s">
        <v>208</v>
      </c>
      <c r="E411" s="183">
        <v>29949</v>
      </c>
      <c r="F411" s="183">
        <v>18943.98</v>
      </c>
      <c r="G411" s="232">
        <f>F411/E411*100</f>
        <v>63.254132024441546</v>
      </c>
    </row>
    <row r="412" spans="1:7" ht="13.5">
      <c r="A412" s="279"/>
      <c r="B412" s="280"/>
      <c r="C412" s="49" t="s">
        <v>57</v>
      </c>
      <c r="D412" s="7" t="s">
        <v>58</v>
      </c>
      <c r="E412" s="108">
        <v>800</v>
      </c>
      <c r="F412" s="99">
        <v>783.11</v>
      </c>
      <c r="G412" s="156">
        <f t="shared" si="5"/>
        <v>97.88875</v>
      </c>
    </row>
    <row r="413" spans="1:7" ht="13.5">
      <c r="A413" s="279"/>
      <c r="B413" s="280"/>
      <c r="C413" s="49" t="s">
        <v>56</v>
      </c>
      <c r="D413" s="7" t="s">
        <v>54</v>
      </c>
      <c r="E413" s="108">
        <v>442000</v>
      </c>
      <c r="F413" s="99">
        <v>438300.51</v>
      </c>
      <c r="G413" s="156">
        <f t="shared" si="5"/>
        <v>99.1630113122172</v>
      </c>
    </row>
    <row r="414" spans="1:7" ht="13.5">
      <c r="A414" s="281"/>
      <c r="B414" s="282"/>
      <c r="C414" s="49" t="s">
        <v>118</v>
      </c>
      <c r="D414" s="7" t="s">
        <v>119</v>
      </c>
      <c r="E414" s="108">
        <v>500</v>
      </c>
      <c r="F414" s="99">
        <v>330.22</v>
      </c>
      <c r="G414" s="156">
        <f t="shared" si="5"/>
        <v>66.044</v>
      </c>
    </row>
    <row r="415" spans="1:7" ht="15.75">
      <c r="A415" s="30"/>
      <c r="B415" s="41" t="s">
        <v>149</v>
      </c>
      <c r="C415" s="56"/>
      <c r="D415" s="43" t="s">
        <v>150</v>
      </c>
      <c r="E415" s="101">
        <f>SUM(E416:E417)</f>
        <v>13000</v>
      </c>
      <c r="F415" s="101">
        <f>SUM(F416:F417)</f>
        <v>12403.04</v>
      </c>
      <c r="G415" s="157">
        <f t="shared" si="5"/>
        <v>95.408</v>
      </c>
    </row>
    <row r="416" spans="1:7" ht="15.75" customHeight="1">
      <c r="A416" s="255"/>
      <c r="B416" s="256"/>
      <c r="C416" s="51" t="s">
        <v>57</v>
      </c>
      <c r="D416" s="31" t="s">
        <v>58</v>
      </c>
      <c r="E416" s="103">
        <v>7500</v>
      </c>
      <c r="F416" s="100">
        <v>7134.26</v>
      </c>
      <c r="G416" s="156">
        <f t="shared" si="5"/>
        <v>95.12346666666667</v>
      </c>
    </row>
    <row r="417" spans="1:7" ht="15.75" customHeight="1">
      <c r="A417" s="275"/>
      <c r="B417" s="276"/>
      <c r="C417" s="51" t="s">
        <v>56</v>
      </c>
      <c r="D417" s="31" t="s">
        <v>54</v>
      </c>
      <c r="E417" s="103">
        <v>5500</v>
      </c>
      <c r="F417" s="100">
        <v>5268.78</v>
      </c>
      <c r="G417" s="156">
        <f t="shared" si="5"/>
        <v>95.79599999999999</v>
      </c>
    </row>
    <row r="418" spans="1:7" ht="15.75">
      <c r="A418" s="204"/>
      <c r="B418" s="176" t="s">
        <v>190</v>
      </c>
      <c r="C418" s="205"/>
      <c r="D418" s="206" t="s">
        <v>191</v>
      </c>
      <c r="E418" s="207">
        <f>SUM(E419)</f>
        <v>30000</v>
      </c>
      <c r="F418" s="207">
        <f>SUM(F419)</f>
        <v>29520</v>
      </c>
      <c r="G418" s="208">
        <f t="shared" si="5"/>
        <v>98.4</v>
      </c>
    </row>
    <row r="419" spans="1:7" ht="15.75" customHeight="1">
      <c r="A419" s="331"/>
      <c r="B419" s="332"/>
      <c r="C419" s="51" t="s">
        <v>56</v>
      </c>
      <c r="D419" s="31" t="s">
        <v>192</v>
      </c>
      <c r="E419" s="103">
        <v>30000</v>
      </c>
      <c r="F419" s="100">
        <v>29520</v>
      </c>
      <c r="G419" s="156">
        <f t="shared" si="5"/>
        <v>98.4</v>
      </c>
    </row>
    <row r="420" spans="1:7" ht="14.25">
      <c r="A420" s="204"/>
      <c r="B420" s="205" t="s">
        <v>131</v>
      </c>
      <c r="C420" s="209"/>
      <c r="D420" s="206" t="s">
        <v>52</v>
      </c>
      <c r="E420" s="207">
        <f>SUM(E421:E423)</f>
        <v>182000</v>
      </c>
      <c r="F420" s="207">
        <f>SUM(F421:F423)</f>
        <v>165746.15</v>
      </c>
      <c r="G420" s="157">
        <f t="shared" si="5"/>
        <v>91.06931318681319</v>
      </c>
    </row>
    <row r="421" spans="1:7" ht="13.5">
      <c r="A421" s="291"/>
      <c r="B421" s="292"/>
      <c r="C421" s="47">
        <v>4260</v>
      </c>
      <c r="D421" s="1" t="s">
        <v>43</v>
      </c>
      <c r="E421" s="107">
        <v>130000</v>
      </c>
      <c r="F421" s="99">
        <v>119306.67</v>
      </c>
      <c r="G421" s="156">
        <f t="shared" si="5"/>
        <v>91.77436153846153</v>
      </c>
    </row>
    <row r="422" spans="1:7" ht="13.5">
      <c r="A422" s="293"/>
      <c r="B422" s="294"/>
      <c r="C422" s="47">
        <v>4270</v>
      </c>
      <c r="D422" s="1" t="s">
        <v>53</v>
      </c>
      <c r="E422" s="107">
        <v>50000</v>
      </c>
      <c r="F422" s="99">
        <v>44761.06</v>
      </c>
      <c r="G422" s="156">
        <f t="shared" si="5"/>
        <v>89.52212</v>
      </c>
    </row>
    <row r="423" spans="1:7" ht="13.5">
      <c r="A423" s="295"/>
      <c r="B423" s="296"/>
      <c r="C423" s="47" t="s">
        <v>56</v>
      </c>
      <c r="D423" s="1" t="s">
        <v>54</v>
      </c>
      <c r="E423" s="107">
        <v>2000</v>
      </c>
      <c r="F423" s="99">
        <v>1678.42</v>
      </c>
      <c r="G423" s="156">
        <f t="shared" si="5"/>
        <v>83.921</v>
      </c>
    </row>
    <row r="424" spans="1:7" ht="14.25">
      <c r="A424" s="61"/>
      <c r="B424" s="68" t="s">
        <v>134</v>
      </c>
      <c r="C424" s="59"/>
      <c r="D424" s="60" t="s">
        <v>73</v>
      </c>
      <c r="E424" s="111">
        <f>SUM(E425:E429)</f>
        <v>110995</v>
      </c>
      <c r="F424" s="111">
        <f>SUM(F425:F429)</f>
        <v>102279.77</v>
      </c>
      <c r="G424" s="208">
        <f t="shared" si="5"/>
        <v>92.14808775170053</v>
      </c>
    </row>
    <row r="425" spans="1:7" ht="13.5">
      <c r="A425" s="277"/>
      <c r="B425" s="278"/>
      <c r="C425" s="202" t="s">
        <v>67</v>
      </c>
      <c r="D425" s="182" t="s">
        <v>68</v>
      </c>
      <c r="E425" s="183">
        <v>3727</v>
      </c>
      <c r="F425" s="224">
        <v>1900</v>
      </c>
      <c r="G425" s="156">
        <f t="shared" si="5"/>
        <v>50.979339951703786</v>
      </c>
    </row>
    <row r="426" spans="1:7" ht="13.5">
      <c r="A426" s="279"/>
      <c r="B426" s="280"/>
      <c r="C426" s="202" t="s">
        <v>210</v>
      </c>
      <c r="D426" s="182" t="s">
        <v>211</v>
      </c>
      <c r="E426" s="183">
        <v>2610</v>
      </c>
      <c r="F426" s="224">
        <v>2580</v>
      </c>
      <c r="G426" s="156">
        <f t="shared" si="5"/>
        <v>98.85057471264368</v>
      </c>
    </row>
    <row r="427" spans="1:7" ht="13.5">
      <c r="A427" s="279"/>
      <c r="B427" s="280"/>
      <c r="C427" s="181" t="s">
        <v>57</v>
      </c>
      <c r="D427" s="182" t="s">
        <v>58</v>
      </c>
      <c r="E427" s="183">
        <v>5460</v>
      </c>
      <c r="F427" s="224">
        <v>125.2</v>
      </c>
      <c r="G427" s="156">
        <f t="shared" si="5"/>
        <v>2.293040293040293</v>
      </c>
    </row>
    <row r="428" spans="1:7" ht="13.5">
      <c r="A428" s="279"/>
      <c r="B428" s="280"/>
      <c r="C428" s="181" t="s">
        <v>241</v>
      </c>
      <c r="D428" s="182" t="s">
        <v>232</v>
      </c>
      <c r="E428" s="183">
        <v>1300</v>
      </c>
      <c r="F428" s="224">
        <v>1300</v>
      </c>
      <c r="G428" s="156">
        <f t="shared" si="5"/>
        <v>100</v>
      </c>
    </row>
    <row r="429" spans="1:7" ht="13.5">
      <c r="A429" s="281"/>
      <c r="B429" s="282"/>
      <c r="C429" s="47" t="s">
        <v>56</v>
      </c>
      <c r="D429" s="1" t="s">
        <v>54</v>
      </c>
      <c r="E429" s="107">
        <v>97898</v>
      </c>
      <c r="F429" s="99">
        <v>96374.57</v>
      </c>
      <c r="G429" s="156">
        <f t="shared" si="5"/>
        <v>98.4438599358516</v>
      </c>
    </row>
    <row r="430" spans="1:7" ht="27">
      <c r="A430" s="29">
        <v>921</v>
      </c>
      <c r="B430" s="2"/>
      <c r="C430" s="25"/>
      <c r="D430" s="3" t="s">
        <v>34</v>
      </c>
      <c r="E430" s="104">
        <f>SUM(E431,E433,E436,)</f>
        <v>392275</v>
      </c>
      <c r="F430" s="104">
        <f>SUM(F431,F433,F436,)</f>
        <v>392122.21</v>
      </c>
      <c r="G430" s="163">
        <f t="shared" si="5"/>
        <v>99.96105028360208</v>
      </c>
    </row>
    <row r="431" spans="1:7" ht="14.25">
      <c r="A431" s="205"/>
      <c r="B431" s="205" t="s">
        <v>195</v>
      </c>
      <c r="C431" s="209"/>
      <c r="D431" s="206" t="s">
        <v>196</v>
      </c>
      <c r="E431" s="207">
        <f>SUM(E432,)</f>
        <v>2625</v>
      </c>
      <c r="F431" s="207">
        <f>SUM(F432,)</f>
        <v>2549.27</v>
      </c>
      <c r="G431" s="208">
        <f t="shared" si="5"/>
        <v>97.11504761904763</v>
      </c>
    </row>
    <row r="432" spans="1:7" ht="13.5">
      <c r="A432" s="309"/>
      <c r="B432" s="310"/>
      <c r="C432" s="202" t="s">
        <v>57</v>
      </c>
      <c r="D432" s="182" t="s">
        <v>58</v>
      </c>
      <c r="E432" s="183">
        <v>2625</v>
      </c>
      <c r="F432" s="183">
        <v>2549.27</v>
      </c>
      <c r="G432" s="184">
        <f t="shared" si="5"/>
        <v>97.11504761904763</v>
      </c>
    </row>
    <row r="433" spans="1:7" ht="14.25">
      <c r="A433" s="204"/>
      <c r="B433" s="205" t="s">
        <v>128</v>
      </c>
      <c r="C433" s="209"/>
      <c r="D433" s="206" t="s">
        <v>35</v>
      </c>
      <c r="E433" s="207">
        <f>SUM(E434:E435)</f>
        <v>369650</v>
      </c>
      <c r="F433" s="207">
        <f>SUM(F434:F435)</f>
        <v>369638.93</v>
      </c>
      <c r="G433" s="157">
        <f t="shared" si="5"/>
        <v>99.99700527526038</v>
      </c>
    </row>
    <row r="434" spans="1:7" ht="27">
      <c r="A434" s="255"/>
      <c r="B434" s="256"/>
      <c r="C434" s="49" t="s">
        <v>136</v>
      </c>
      <c r="D434" s="7" t="s">
        <v>137</v>
      </c>
      <c r="E434" s="108">
        <v>365000</v>
      </c>
      <c r="F434" s="99">
        <v>365000</v>
      </c>
      <c r="G434" s="156">
        <f t="shared" si="5"/>
        <v>100</v>
      </c>
    </row>
    <row r="435" spans="1:7" ht="13.5">
      <c r="A435" s="257"/>
      <c r="B435" s="258"/>
      <c r="C435" s="49" t="s">
        <v>241</v>
      </c>
      <c r="D435" s="7" t="s">
        <v>232</v>
      </c>
      <c r="E435" s="108">
        <v>4650</v>
      </c>
      <c r="F435" s="99">
        <v>4638.93</v>
      </c>
      <c r="G435" s="156">
        <f>F435/E435*100</f>
        <v>99.76193548387099</v>
      </c>
    </row>
    <row r="436" spans="1:7" ht="14.25">
      <c r="A436" s="204"/>
      <c r="B436" s="205" t="s">
        <v>193</v>
      </c>
      <c r="C436" s="205"/>
      <c r="D436" s="206" t="s">
        <v>73</v>
      </c>
      <c r="E436" s="207">
        <f>SUM(E437:E438)</f>
        <v>20000</v>
      </c>
      <c r="F436" s="207">
        <f>SUM(F437:F438)</f>
        <v>19934.010000000002</v>
      </c>
      <c r="G436" s="208">
        <f>F436/E436*100</f>
        <v>99.67005</v>
      </c>
    </row>
    <row r="437" spans="1:7" ht="13.5">
      <c r="A437" s="255"/>
      <c r="B437" s="256"/>
      <c r="C437" s="49" t="s">
        <v>57</v>
      </c>
      <c r="D437" s="7" t="s">
        <v>58</v>
      </c>
      <c r="E437" s="108">
        <v>12550</v>
      </c>
      <c r="F437" s="99">
        <v>12513.01</v>
      </c>
      <c r="G437" s="156">
        <f>F437/E437*100</f>
        <v>99.70525896414343</v>
      </c>
    </row>
    <row r="438" spans="1:7" ht="13.5">
      <c r="A438" s="257"/>
      <c r="B438" s="258"/>
      <c r="C438" s="49" t="s">
        <v>56</v>
      </c>
      <c r="D438" s="7" t="s">
        <v>54</v>
      </c>
      <c r="E438" s="108">
        <v>7450</v>
      </c>
      <c r="F438" s="99">
        <v>7421</v>
      </c>
      <c r="G438" s="156">
        <f>F438/E438*100</f>
        <v>99.61073825503355</v>
      </c>
    </row>
    <row r="439" spans="1:7" ht="20.25" customHeight="1">
      <c r="A439" s="35">
        <v>926</v>
      </c>
      <c r="B439" s="36"/>
      <c r="C439" s="57"/>
      <c r="D439" s="19" t="s">
        <v>172</v>
      </c>
      <c r="E439" s="94">
        <f>SUM(E450,E440,)</f>
        <v>217913.14</v>
      </c>
      <c r="F439" s="94">
        <f>SUM(F450,F440,)</f>
        <v>209712.47</v>
      </c>
      <c r="G439" s="164">
        <f aca="true" t="shared" si="6" ref="G439:G452">F439/E439*100</f>
        <v>96.2367253301017</v>
      </c>
    </row>
    <row r="440" spans="1:7" ht="20.25" customHeight="1">
      <c r="A440" s="210"/>
      <c r="B440" s="68" t="s">
        <v>156</v>
      </c>
      <c r="C440" s="62"/>
      <c r="D440" s="60" t="s">
        <v>157</v>
      </c>
      <c r="E440" s="111">
        <f>SUM(E441:E449)</f>
        <v>167913.14</v>
      </c>
      <c r="F440" s="111">
        <f>SUM(F441:F449)</f>
        <v>159734.1</v>
      </c>
      <c r="G440" s="157">
        <f t="shared" si="6"/>
        <v>95.12900538933403</v>
      </c>
    </row>
    <row r="441" spans="1:7" ht="20.25" customHeight="1">
      <c r="A441" s="285"/>
      <c r="B441" s="286"/>
      <c r="C441" s="153" t="s">
        <v>67</v>
      </c>
      <c r="D441" s="31" t="s">
        <v>68</v>
      </c>
      <c r="E441" s="103">
        <v>10000</v>
      </c>
      <c r="F441" s="103">
        <v>9900</v>
      </c>
      <c r="G441" s="156">
        <f t="shared" si="6"/>
        <v>99</v>
      </c>
    </row>
    <row r="442" spans="1:7" ht="20.25" customHeight="1">
      <c r="A442" s="287"/>
      <c r="B442" s="288"/>
      <c r="C442" s="51" t="s">
        <v>57</v>
      </c>
      <c r="D442" s="31" t="s">
        <v>58</v>
      </c>
      <c r="E442" s="103">
        <v>21500</v>
      </c>
      <c r="F442" s="100">
        <v>20266.33</v>
      </c>
      <c r="G442" s="156">
        <f t="shared" si="6"/>
        <v>94.26200000000001</v>
      </c>
    </row>
    <row r="443" spans="1:7" ht="20.25" customHeight="1">
      <c r="A443" s="287"/>
      <c r="B443" s="288"/>
      <c r="C443" s="51" t="s">
        <v>103</v>
      </c>
      <c r="D443" s="31" t="s">
        <v>43</v>
      </c>
      <c r="E443" s="103">
        <v>7000</v>
      </c>
      <c r="F443" s="100">
        <v>6588.27</v>
      </c>
      <c r="G443" s="156">
        <f t="shared" si="6"/>
        <v>94.11814285714286</v>
      </c>
    </row>
    <row r="444" spans="1:7" ht="20.25" customHeight="1">
      <c r="A444" s="287"/>
      <c r="B444" s="288"/>
      <c r="C444" s="51" t="s">
        <v>56</v>
      </c>
      <c r="D444" s="31" t="s">
        <v>54</v>
      </c>
      <c r="E444" s="103">
        <v>8000</v>
      </c>
      <c r="F444" s="100">
        <v>7583</v>
      </c>
      <c r="G444" s="156">
        <f t="shared" si="6"/>
        <v>94.78750000000001</v>
      </c>
    </row>
    <row r="445" spans="1:7" ht="18" customHeight="1">
      <c r="A445" s="287"/>
      <c r="B445" s="288"/>
      <c r="C445" s="51" t="s">
        <v>60</v>
      </c>
      <c r="D445" s="31" t="s">
        <v>49</v>
      </c>
      <c r="E445" s="103">
        <v>700</v>
      </c>
      <c r="F445" s="100">
        <v>677.8</v>
      </c>
      <c r="G445" s="156">
        <f t="shared" si="6"/>
        <v>96.82857142857142</v>
      </c>
    </row>
    <row r="446" spans="1:7" ht="32.25" customHeight="1">
      <c r="A446" s="287"/>
      <c r="B446" s="288"/>
      <c r="C446" s="51" t="s">
        <v>180</v>
      </c>
      <c r="D446" s="31" t="s">
        <v>181</v>
      </c>
      <c r="E446" s="103">
        <v>300</v>
      </c>
      <c r="F446" s="100">
        <v>206</v>
      </c>
      <c r="G446" s="156">
        <f t="shared" si="6"/>
        <v>68.66666666666667</v>
      </c>
    </row>
    <row r="447" spans="1:7" ht="17.25" customHeight="1">
      <c r="A447" s="287"/>
      <c r="B447" s="288"/>
      <c r="C447" s="51" t="s">
        <v>55</v>
      </c>
      <c r="D447" s="31" t="s">
        <v>46</v>
      </c>
      <c r="E447" s="103">
        <v>70513.14</v>
      </c>
      <c r="F447" s="100">
        <v>64612.7</v>
      </c>
      <c r="G447" s="156">
        <f t="shared" si="6"/>
        <v>91.63214118673484</v>
      </c>
    </row>
    <row r="448" spans="1:7" ht="17.25" customHeight="1">
      <c r="A448" s="287"/>
      <c r="B448" s="288"/>
      <c r="C448" s="51" t="s">
        <v>242</v>
      </c>
      <c r="D448" s="31" t="s">
        <v>46</v>
      </c>
      <c r="E448" s="103">
        <v>31751.37</v>
      </c>
      <c r="F448" s="100">
        <v>31751.37</v>
      </c>
      <c r="G448" s="156">
        <f t="shared" si="6"/>
        <v>100</v>
      </c>
    </row>
    <row r="449" spans="1:7" ht="17.25" customHeight="1">
      <c r="A449" s="289"/>
      <c r="B449" s="290"/>
      <c r="C449" s="51" t="s">
        <v>243</v>
      </c>
      <c r="D449" s="31" t="s">
        <v>46</v>
      </c>
      <c r="E449" s="103">
        <v>18148.63</v>
      </c>
      <c r="F449" s="100">
        <v>18148.63</v>
      </c>
      <c r="G449" s="156">
        <f t="shared" si="6"/>
        <v>100</v>
      </c>
    </row>
    <row r="450" spans="1:7" ht="18" customHeight="1">
      <c r="A450" s="203"/>
      <c r="B450" s="211" t="s">
        <v>135</v>
      </c>
      <c r="C450" s="212"/>
      <c r="D450" s="213" t="s">
        <v>73</v>
      </c>
      <c r="E450" s="207">
        <f>SUM(E451)</f>
        <v>50000</v>
      </c>
      <c r="F450" s="207">
        <f>SUM(F451)</f>
        <v>49978.37</v>
      </c>
      <c r="G450" s="157">
        <f t="shared" si="6"/>
        <v>99.95674000000001</v>
      </c>
    </row>
    <row r="451" spans="1:7" ht="45.75" customHeight="1">
      <c r="A451" s="259"/>
      <c r="B451" s="260"/>
      <c r="C451" s="47">
        <v>2820</v>
      </c>
      <c r="D451" s="1" t="s">
        <v>59</v>
      </c>
      <c r="E451" s="118">
        <v>50000</v>
      </c>
      <c r="F451" s="99">
        <v>49978.37</v>
      </c>
      <c r="G451" s="156">
        <f t="shared" si="6"/>
        <v>99.95674000000001</v>
      </c>
    </row>
    <row r="452" spans="1:7" ht="19.5" customHeight="1">
      <c r="A452" s="335" t="s">
        <v>19</v>
      </c>
      <c r="B452" s="335"/>
      <c r="C452" s="335"/>
      <c r="D452" s="335"/>
      <c r="E452" s="123">
        <f>SUM(E6,E19,E52,E75,E93,E100,E141,E153,E174,E178,E186,E278,E292,E341,E346,E394,E430,E439,)</f>
        <v>24585930.93</v>
      </c>
      <c r="F452" s="123">
        <f>SUM(F6,F19,F52,F75,F93,F100,F141,F153,F174,F178,F186,F278,F292,F341,F346,F394,F430,F439,)</f>
        <v>23706604.77</v>
      </c>
      <c r="G452" s="165">
        <f t="shared" si="6"/>
        <v>96.42345794225332</v>
      </c>
    </row>
    <row r="453" spans="1:5" ht="12.75" customHeight="1">
      <c r="A453" s="333"/>
      <c r="B453" s="333"/>
      <c r="C453" s="334"/>
      <c r="D453" s="334"/>
      <c r="E453" s="8"/>
    </row>
    <row r="454" ht="12.75">
      <c r="E454" s="8"/>
    </row>
  </sheetData>
  <sheetProtection/>
  <mergeCells count="62">
    <mergeCell ref="A453:D453"/>
    <mergeCell ref="A452:D452"/>
    <mergeCell ref="A2:E2"/>
    <mergeCell ref="A8:B8"/>
    <mergeCell ref="A10:B10"/>
    <mergeCell ref="A416:B417"/>
    <mergeCell ref="A419:B419"/>
    <mergeCell ref="A432:B432"/>
    <mergeCell ref="A146:B152"/>
    <mergeCell ref="A12:B18"/>
    <mergeCell ref="A22:B33"/>
    <mergeCell ref="A35:B49"/>
    <mergeCell ref="A51:B51"/>
    <mergeCell ref="A54:B54"/>
    <mergeCell ref="A56:B74"/>
    <mergeCell ref="A77:B92"/>
    <mergeCell ref="A95:B95"/>
    <mergeCell ref="A97:B99"/>
    <mergeCell ref="A113:B129"/>
    <mergeCell ref="A102:B106"/>
    <mergeCell ref="A108:B111"/>
    <mergeCell ref="A131:B132"/>
    <mergeCell ref="A134:B140"/>
    <mergeCell ref="A143:B144"/>
    <mergeCell ref="A155:B155"/>
    <mergeCell ref="A157:B173"/>
    <mergeCell ref="A176:B177"/>
    <mergeCell ref="A180:B180"/>
    <mergeCell ref="A182:B183"/>
    <mergeCell ref="A185:B185"/>
    <mergeCell ref="A188:B206"/>
    <mergeCell ref="A208:B218"/>
    <mergeCell ref="A220:B234"/>
    <mergeCell ref="A236:B249"/>
    <mergeCell ref="A251:B254"/>
    <mergeCell ref="A256:B259"/>
    <mergeCell ref="A261:B272"/>
    <mergeCell ref="A274:B275"/>
    <mergeCell ref="A280:B280"/>
    <mergeCell ref="A282:B291"/>
    <mergeCell ref="A294:B310"/>
    <mergeCell ref="A312:B312"/>
    <mergeCell ref="A314:B316"/>
    <mergeCell ref="A318:B319"/>
    <mergeCell ref="A441:B449"/>
    <mergeCell ref="A425:B429"/>
    <mergeCell ref="A421:B423"/>
    <mergeCell ref="A321:B332"/>
    <mergeCell ref="A334:B338"/>
    <mergeCell ref="A340:B340"/>
    <mergeCell ref="A343:B343"/>
    <mergeCell ref="A345:B345"/>
    <mergeCell ref="A348:B358"/>
    <mergeCell ref="A434:B435"/>
    <mergeCell ref="A437:B438"/>
    <mergeCell ref="A451:B451"/>
    <mergeCell ref="A360:B372"/>
    <mergeCell ref="A374:B375"/>
    <mergeCell ref="A377:B391"/>
    <mergeCell ref="A393:B393"/>
    <mergeCell ref="A396:B409"/>
    <mergeCell ref="A411:B414"/>
  </mergeCells>
  <printOptions/>
  <pageMargins left="0.7480314960629921" right="0.7480314960629921" top="0.7480314960629921" bottom="0.984251968503937" header="0.3937007874015748" footer="0.5118110236220472"/>
  <pageSetup firstPageNumber="1" useFirstPageNumber="1" horizontalDpi="600" verticalDpi="600" orientation="portrait" paperSize="9" scale="70" r:id="rId1"/>
  <headerFooter alignWithMargins="0">
    <oddHeader>&amp;RZałącznik Nr 2</oddHeader>
    <oddFooter>&amp;CStrona &amp;P</oddFooter>
  </headerFooter>
  <rowBreaks count="9" manualBreakCount="9">
    <brk id="51" max="6" man="1"/>
    <brk id="99" max="6" man="1"/>
    <brk id="152" max="6" man="1"/>
    <brk id="185" max="6" man="1"/>
    <brk id="234" max="6" man="1"/>
    <brk id="291" max="6" man="1"/>
    <brk id="340" max="6" man="1"/>
    <brk id="375" max="6" man="1"/>
    <brk id="42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--</cp:lastModifiedBy>
  <cp:lastPrinted>2018-08-07T12:58:31Z</cp:lastPrinted>
  <dcterms:created xsi:type="dcterms:W3CDTF">1997-02-26T13:46:56Z</dcterms:created>
  <dcterms:modified xsi:type="dcterms:W3CDTF">2019-03-18T08:36:40Z</dcterms:modified>
  <cp:category/>
  <cp:version/>
  <cp:contentType/>
  <cp:contentStatus/>
</cp:coreProperties>
</file>