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8" yWindow="4968" windowWidth="14280" windowHeight="8268" activeTab="0"/>
  </bookViews>
  <sheets>
    <sheet name="dochody" sheetId="1" r:id="rId1"/>
  </sheets>
  <definedNames>
    <definedName name="_xlnm.Print_Area" localSheetId="0">'dochody'!$A$1:$G$178</definedName>
  </definedNames>
  <calcPr fullCalcOnLoad="1"/>
</workbook>
</file>

<file path=xl/sharedStrings.xml><?xml version="1.0" encoding="utf-8"?>
<sst xmlns="http://schemas.openxmlformats.org/spreadsheetml/2006/main" count="302" uniqueCount="188">
  <si>
    <t>§</t>
  </si>
  <si>
    <t>Treść</t>
  </si>
  <si>
    <t>0750</t>
  </si>
  <si>
    <t>0830</t>
  </si>
  <si>
    <t>GOSPODARKA  MIESZKANIOWA</t>
  </si>
  <si>
    <t>Gospodarka  gruntami  i  nieruchomościami</t>
  </si>
  <si>
    <t>0470</t>
  </si>
  <si>
    <t>0920</t>
  </si>
  <si>
    <t>ADMINISTRACJA  PUBLICZNA</t>
  </si>
  <si>
    <t>Urzędy  wojewódzkie</t>
  </si>
  <si>
    <t>0690</t>
  </si>
  <si>
    <t>URZĘDY  NACZELNYCH  ORGANÓW  WŁADZY  PAŃSTWOWEJ,  KONTROLI  I  OCHRONY  PRAWA  ORAZ  SĄDOWNICTWA</t>
  </si>
  <si>
    <t>Urzędy  naczelnych  organów  władzy państwowej, kontroli  i  ochrony  prawa</t>
  </si>
  <si>
    <t>0350</t>
  </si>
  <si>
    <t>0910</t>
  </si>
  <si>
    <t>Odsetki od nieterminowych wpłat z tytułu podatków i opłat</t>
  </si>
  <si>
    <t>0310</t>
  </si>
  <si>
    <t>0320</t>
  </si>
  <si>
    <t>0330</t>
  </si>
  <si>
    <t>0340</t>
  </si>
  <si>
    <t>0360</t>
  </si>
  <si>
    <t>0430</t>
  </si>
  <si>
    <t>0500</t>
  </si>
  <si>
    <t>0410</t>
  </si>
  <si>
    <t>0480</t>
  </si>
  <si>
    <t>0010</t>
  </si>
  <si>
    <t>0020</t>
  </si>
  <si>
    <t>OŚWIATA  I  WYCHOWANIE</t>
  </si>
  <si>
    <t>Przedszkola</t>
  </si>
  <si>
    <t>Gimnazja</t>
  </si>
  <si>
    <t>POMOC  SPOŁECZNA</t>
  </si>
  <si>
    <t>GOSPODARKA  KOMUNALNA  I  OCHRONA  ŚRODOWISKA</t>
  </si>
  <si>
    <t>Gospodarka  ściekowa  i  ochrona  wód</t>
  </si>
  <si>
    <t>OGÓŁEM</t>
  </si>
  <si>
    <t>756</t>
  </si>
  <si>
    <t>010</t>
  </si>
  <si>
    <t>ROLNICTWO  I  ŁOWIECTWO</t>
  </si>
  <si>
    <t xml:space="preserve">BEZPIECZEŃSTWO  PUBLICZNE  I  OCHRONA  PRZECIWPOŻAROWA </t>
  </si>
  <si>
    <t>DOCHODY OD OSÓB PRAWNYCH, OD OSÓB FIZYCZNYCH I INNYCH JEDNOSTEK NIEPOSIADAJĄCYCH   OSOBOWOŚCI   PRAWNEJ</t>
  </si>
  <si>
    <t>852</t>
  </si>
  <si>
    <t>0870</t>
  </si>
  <si>
    <t>Wpływy z usług</t>
  </si>
  <si>
    <t>2360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</si>
  <si>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</si>
  <si>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</si>
  <si>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</si>
  <si>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75616</t>
  </si>
  <si>
    <t>Wpływy z opłaty targowej</t>
  </si>
  <si>
    <t>2030</t>
  </si>
  <si>
    <t>Zasiłki  i  pomoc  w  naturze  oraz  składki  na  ubezpieczenia emerytalne i rentowe</t>
  </si>
  <si>
    <t>01095</t>
  </si>
  <si>
    <t>Pozostała działalność</t>
  </si>
  <si>
    <t>0490</t>
  </si>
  <si>
    <t>Wpływy z opłat za wydawanie zezwoleń na sprzedaż alkoholu</t>
  </si>
  <si>
    <t>Rozdz.</t>
  </si>
  <si>
    <t xml:space="preserve">Dział </t>
  </si>
  <si>
    <t>400</t>
  </si>
  <si>
    <t>WYRWARZANIE I ZAOPATRYWANIE W ENERGIĘ ELEKTRYCZNĄ, GAZ I WODĘ</t>
  </si>
  <si>
    <t>40001</t>
  </si>
  <si>
    <t>Dostarczanie ciepła</t>
  </si>
  <si>
    <t>40002</t>
  </si>
  <si>
    <t>Dostarczanie wody</t>
  </si>
  <si>
    <t>70005</t>
  </si>
  <si>
    <t>75011</t>
  </si>
  <si>
    <t>75101</t>
  </si>
  <si>
    <t>85154</t>
  </si>
  <si>
    <t>Ośrodki wsparcia</t>
  </si>
  <si>
    <t>90001</t>
  </si>
  <si>
    <t>Dochody z najmu i dzierżawy składników majatkowych Skarbu Państwa, jednostek samorządu terytorialnego lub innych jednostek zaliczonych do sektora finansów publicznych oraz innych umów o podobnym charakterze</t>
  </si>
  <si>
    <t>Wpływy z opłat za zarząd, użytkowanie i uzytkowanie wieczyste nieruchomości</t>
  </si>
  <si>
    <t>2010</t>
  </si>
  <si>
    <t>Dotacje celowe otrzymane z budzetu państwa na realizację zadań bieżących z zakresu administracji rządowej oraz innych zadań zleconych gminie ustawami</t>
  </si>
  <si>
    <t>Wpływy z różnych opłat</t>
  </si>
  <si>
    <t>75601</t>
  </si>
  <si>
    <t>Wpływy z podatku dochodowego od osób fizycznych</t>
  </si>
  <si>
    <t>Podatek od działalności gospodarczej od osób fizycznych, opłacany w formie karty podatkowej</t>
  </si>
  <si>
    <t>75615</t>
  </si>
  <si>
    <t>Podatek od nieruchomości</t>
  </si>
  <si>
    <t>Podatek leśny</t>
  </si>
  <si>
    <t>Podatek rolny</t>
  </si>
  <si>
    <t>Podatek od środków transportowych</t>
  </si>
  <si>
    <t>Podatek od czynności cywilnoprawnych</t>
  </si>
  <si>
    <t>Wpływy z podatku rolnego, podatku leśnego, podatku od czynności cywilnoprawnych, podatków i opłat lokalnych od osób prawnych i innych jednostek organizacyjnych</t>
  </si>
  <si>
    <t>Wpływy z podatku rolnego, podatku leśnego, podatku od czynności cywilnoprawnych, podatków i opłat lokalnych od osób fizycznych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</si>
  <si>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</si>
  <si>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</si>
  <si>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</si>
  <si>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</si>
  <si>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</si>
  <si>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</si>
  <si>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</si>
  <si>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</si>
  <si>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terutorialnego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</si>
  <si>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</si>
  <si>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</si>
  <si>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</si>
  <si>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</si>
  <si>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Różne rozliczenia finansowe</t>
  </si>
  <si>
    <t>851</t>
  </si>
  <si>
    <t>Przeciwdziałanie alkoholizmowi</t>
  </si>
  <si>
    <t>OCHRONA ZDROWIA</t>
  </si>
  <si>
    <t>Usługi opiekuńcze i specjalistyczne usługi opiekuńcze</t>
  </si>
  <si>
    <t>Ośrodki pomocy społecznej</t>
  </si>
  <si>
    <t>Dotacje celowe otrzymane z budżetu państwa na realizację własnych zadań bieżących gmin</t>
  </si>
  <si>
    <t>0370</t>
  </si>
  <si>
    <t>Opłata od posiadania psów</t>
  </si>
  <si>
    <t>Wykonanie</t>
  </si>
  <si>
    <t>% wyk.</t>
  </si>
  <si>
    <t>Dotacje celowe z budżetu państwa na realizację zadań bieżących z zakresu administracji rządowej oraz innych zadań zleconych gminie ustawami</t>
  </si>
  <si>
    <t>Podatek od spadków i darowizn</t>
  </si>
  <si>
    <t>EDUKACYJNA OPIEKA WYCHOWAWCZA</t>
  </si>
  <si>
    <t>Pomoc materialna dla uczniów</t>
  </si>
  <si>
    <t>Dotacje celowe otrzymane z budżetu państwa na realizację zadań bieżących z zakresu administracji rządowej oraz innych zadań zleconych gminie ustawami</t>
  </si>
  <si>
    <t>Składki  na ubezpieczenia zdrowotne opłacane  za osoby  pobierające  niektóre  świadczenia  z  pomocy  społecznej oraz niektóre świadczenia rodzinne oraz za osoby uczestniczące w zajęciach w centrum integracji społecznej</t>
  </si>
  <si>
    <t>Zasiłki stałe</t>
  </si>
  <si>
    <t>600</t>
  </si>
  <si>
    <t>60016</t>
  </si>
  <si>
    <t>80148</t>
  </si>
  <si>
    <t>Stołówki szkolne i przedszkolne</t>
  </si>
  <si>
    <t>Wpływy i wydatki związane z gromadzeniem środków z opłat i kar za korzystanie ze środowiska</t>
  </si>
  <si>
    <t>TRANSPORT I ŁĄCZNOŚĆ</t>
  </si>
  <si>
    <t>Drogi publiczne gminne</t>
  </si>
  <si>
    <t>Wpływy z róznych opłat</t>
  </si>
  <si>
    <t>80104</t>
  </si>
  <si>
    <t>75414</t>
  </si>
  <si>
    <t>Obrona cywilna</t>
  </si>
  <si>
    <t>DOCHODY BIEŻĄCE RAZEM</t>
  </si>
  <si>
    <t>GOSPODARKA MIESZKANIOWA</t>
  </si>
  <si>
    <t>Gospodarka gruntami i nieruchomościami</t>
  </si>
  <si>
    <t>DOCHODY MAJĄTKOWE RAZEM</t>
  </si>
  <si>
    <t>2007</t>
  </si>
  <si>
    <t>6207</t>
  </si>
  <si>
    <t>80101</t>
  </si>
  <si>
    <t>Szkoły podstawowe</t>
  </si>
  <si>
    <t>80103</t>
  </si>
  <si>
    <t>Oddziały przedszkolne w szkołach podstawowych</t>
  </si>
  <si>
    <t>40003</t>
  </si>
  <si>
    <t xml:space="preserve"> Dostarczanie energii elektrycznej</t>
  </si>
  <si>
    <t>DZIAŁALNOŚĆ USŁUGOWA</t>
  </si>
  <si>
    <t>80110</t>
  </si>
  <si>
    <t>Gospodarka odpadami</t>
  </si>
  <si>
    <t>Wpływy z innych lokalnych opłat pobieranych przez jednostki samorządu terytorialnego na podstawie odrębnych ustaw</t>
  </si>
  <si>
    <t>Wpływy ze sprzedaży składników majątkowych</t>
  </si>
  <si>
    <t>0660</t>
  </si>
  <si>
    <t>Wpływy z opłat za korzystanie z wychowania przedszkolnego</t>
  </si>
  <si>
    <t>0670</t>
  </si>
  <si>
    <t>Wpływy z opłat za korzystanie z wyżywienia w jednostkach realizujących zadania w zakresie wychowania przedszkolnego</t>
  </si>
  <si>
    <t>Świadczenia wychowawcze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</si>
  <si>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</si>
  <si>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</si>
  <si>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71095</t>
  </si>
  <si>
    <t>Plan  na  2017 rok</t>
  </si>
  <si>
    <t>2700</t>
  </si>
  <si>
    <t>Środki na dofinansowanie własnych zadań bieżących gmin, powiatów, samorządów województw, pozyskane z innch źródeł</t>
  </si>
  <si>
    <t>Pomoc w zakresie dożywiania</t>
  </si>
  <si>
    <t>RODZINA</t>
  </si>
  <si>
    <t>2060</t>
  </si>
  <si>
    <t>Dotacje celowe otrzymane z budżetu państwa na zadania bieżące z zakresu administracji rządowej zlecone gminom, związane z realizacją świadczenia wychowawczego stanowiącego pomoc państwa w wychowaniu dzieci</t>
  </si>
  <si>
    <t>Świadczenia rodzinne,świadczenie z funduszu aliemntacyjnego oraz składki na ubezpieczenia emerytalne i rentowe z ubezpieczenia społecznego</t>
  </si>
  <si>
    <t>Wpływy z pozostałych odsetek</t>
  </si>
  <si>
    <t>Karta Dużej Rodziny</t>
  </si>
  <si>
    <t>Wspieranie rodziny</t>
  </si>
  <si>
    <t>Dotacje celowe w ramach programów finansowanych z udziałem środków europejskich oraz środków, o których mowa w art.. 5 ust. 1 pkt 3 oraz ust. 3 pkt 5 i 6 ustawy, lub płatności w ramach budżetu środków europejskich</t>
  </si>
  <si>
    <t>WYKONANIE DOCHODÓW BUDŻETU GMINY ZA  2017 ROK</t>
  </si>
  <si>
    <t>2710</t>
  </si>
  <si>
    <t>Dotacja celowa otrzymana z tytułu pomocy finansowej udzielanej między jednostkami samorządu terytorialnego na dofinansowanie własnych zadań bieżących</t>
  </si>
  <si>
    <t>75023</t>
  </si>
  <si>
    <t>Urzędy gmin</t>
  </si>
  <si>
    <t>75109</t>
  </si>
  <si>
    <t>Wybory do rad gmin, rad powiatów i sejmików województw, wybory wójtów, burmistrzów i prezydentów mast oraz referenda gminne, powitowe i wojewódzkie</t>
  </si>
  <si>
    <t>0460</t>
  </si>
  <si>
    <t>Wpływy z opłaty eksploatacyjnej</t>
  </si>
  <si>
    <t>Uzupełnienie subwencji ogólnej dla jednostek samorządu terytorialnego</t>
  </si>
  <si>
    <t>2750</t>
  </si>
  <si>
    <t>Środki na uzupełnienie dochodów gmin</t>
  </si>
  <si>
    <t>0580</t>
  </si>
  <si>
    <t>Wpłaty z tytułu grzywien i innych kar pieniężnych od osób prawnych i innych jednostek oraganizacyjnych</t>
  </si>
  <si>
    <t>6330</t>
  </si>
  <si>
    <t>Dotacje celowe otrzymane z budżetu państwa na realizację inwestycji i zakupów inwestycyjnych własnych gmin</t>
  </si>
  <si>
    <t>6290</t>
  </si>
  <si>
    <t>Środki na dofinansowanie własnych inwestycji gmin, powiatów, samorządów województw, pozyskane z innch źródeł</t>
  </si>
  <si>
    <t>Wpływy ze zwrotów niewykorzystanych dotacji oraz płatności</t>
  </si>
  <si>
    <t>Usuwanie skutków klęsk żywiołowych</t>
  </si>
  <si>
    <t>2069</t>
  </si>
  <si>
    <t>2950</t>
  </si>
  <si>
    <t>Wpływy ze zwrotu niewykorzystanych dotacji oraz płatnoci</t>
  </si>
  <si>
    <t>2460</t>
  </si>
  <si>
    <t>Środki otrzymane o pozostałych jednostek zaliczanych do sektora finansów publicznych na realizację zadań bieżących jednostek zaliczanych do sektora finansów publicznych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</si>
</sst>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0.0"/>
    <numFmt numFmtId="171" formatCode="#,##0.000"/>
  </numFmts>
  <fonts count="50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9"/>
      <name val="Times New Roman CE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justify" vertical="top" wrapText="1"/>
    </xf>
    <xf numFmtId="49" fontId="13" fillId="35" borderId="10" xfId="0" applyNumberFormat="1" applyFont="1" applyFill="1" applyBorder="1" applyAlignment="1">
      <alignment horizontal="justify" vertical="top" wrapText="1"/>
    </xf>
    <xf numFmtId="0" fontId="13" fillId="35" borderId="10" xfId="0" applyFont="1" applyFill="1" applyBorder="1" applyAlignment="1">
      <alignment horizontal="justify" vertical="top" wrapText="1"/>
    </xf>
    <xf numFmtId="49" fontId="13" fillId="33" borderId="10" xfId="0" applyNumberFormat="1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wrapText="1"/>
    </xf>
    <xf numFmtId="0" fontId="13" fillId="33" borderId="1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6" fillId="35" borderId="10" xfId="0" applyNumberFormat="1" applyFont="1" applyFill="1" applyBorder="1" applyAlignment="1">
      <alignment horizontal="justify" vertical="top" wrapText="1"/>
    </xf>
    <xf numFmtId="0" fontId="12" fillId="35" borderId="10" xfId="0" applyFont="1" applyFill="1" applyBorder="1" applyAlignment="1">
      <alignment horizontal="justify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justify" vertical="top" wrapText="1"/>
    </xf>
    <xf numFmtId="0" fontId="13" fillId="35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49" fontId="13" fillId="37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justify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justify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3" fillId="35" borderId="11" xfId="0" applyFont="1" applyFill="1" applyBorder="1" applyAlignment="1">
      <alignment horizontal="center" vertical="top" wrapText="1"/>
    </xf>
    <xf numFmtId="49" fontId="6" fillId="35" borderId="12" xfId="0" applyNumberFormat="1" applyFont="1" applyFill="1" applyBorder="1" applyAlignment="1">
      <alignment horizontal="center" vertical="top" wrapText="1"/>
    </xf>
    <xf numFmtId="0" fontId="13" fillId="35" borderId="11" xfId="0" applyFont="1" applyFill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9" fillId="37" borderId="12" xfId="0" applyNumberFormat="1" applyFont="1" applyFill="1" applyBorder="1" applyAlignment="1">
      <alignment horizontal="center" vertical="top" wrapText="1"/>
    </xf>
    <xf numFmtId="0" fontId="9" fillId="37" borderId="11" xfId="0" applyFont="1" applyFill="1" applyBorder="1" applyAlignment="1">
      <alignment horizontal="left" vertical="top" wrapText="1"/>
    </xf>
    <xf numFmtId="49" fontId="12" fillId="35" borderId="1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justify" vertical="top" wrapText="1"/>
    </xf>
    <xf numFmtId="0" fontId="1" fillId="36" borderId="10" xfId="0" applyFont="1" applyFill="1" applyBorder="1" applyAlignment="1">
      <alignment horizontal="left" vertical="top" wrapText="1"/>
    </xf>
    <xf numFmtId="49" fontId="9" fillId="36" borderId="10" xfId="0" applyNumberFormat="1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justify" vertical="top" wrapText="1"/>
    </xf>
    <xf numFmtId="4" fontId="1" fillId="36" borderId="14" xfId="0" applyNumberFormat="1" applyFont="1" applyFill="1" applyBorder="1" applyAlignment="1">
      <alignment horizontal="right" vertical="center" wrapText="1"/>
    </xf>
    <xf numFmtId="4" fontId="1" fillId="37" borderId="10" xfId="0" applyNumberFormat="1" applyFont="1" applyFill="1" applyBorder="1" applyAlignment="1">
      <alignment horizontal="right" vertical="center"/>
    </xf>
    <xf numFmtId="4" fontId="13" fillId="33" borderId="14" xfId="0" applyNumberFormat="1" applyFont="1" applyFill="1" applyBorder="1" applyAlignment="1">
      <alignment horizontal="right" vertical="center" wrapText="1"/>
    </xf>
    <xf numFmtId="4" fontId="13" fillId="35" borderId="10" xfId="0" applyNumberFormat="1" applyFont="1" applyFill="1" applyBorder="1" applyAlignment="1">
      <alignment vertical="center"/>
    </xf>
    <xf numFmtId="4" fontId="6" fillId="0" borderId="14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vertical="center"/>
    </xf>
    <xf numFmtId="4" fontId="13" fillId="37" borderId="14" xfId="0" applyNumberFormat="1" applyFont="1" applyFill="1" applyBorder="1" applyAlignment="1">
      <alignment horizontal="right" vertical="center" wrapText="1"/>
    </xf>
    <xf numFmtId="4" fontId="1" fillId="37" borderId="10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horizontal="right" vertical="center" wrapText="1"/>
    </xf>
    <xf numFmtId="4" fontId="13" fillId="35" borderId="14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1" fillId="37" borderId="14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4" fontId="9" fillId="36" borderId="14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vertical="center"/>
    </xf>
    <xf numFmtId="4" fontId="12" fillId="35" borderId="14" xfId="0" applyNumberFormat="1" applyFont="1" applyFill="1" applyBorder="1" applyAlignment="1">
      <alignment horizontal="right" vertical="center" wrapText="1"/>
    </xf>
    <xf numFmtId="4" fontId="1" fillId="35" borderId="14" xfId="0" applyNumberFormat="1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vertical="center"/>
    </xf>
    <xf numFmtId="4" fontId="13" fillId="33" borderId="15" xfId="0" applyNumberFormat="1" applyFont="1" applyFill="1" applyBorder="1" applyAlignment="1">
      <alignment horizontal="right" vertical="center" wrapText="1"/>
    </xf>
    <xf numFmtId="4" fontId="6" fillId="34" borderId="1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12" fillId="35" borderId="15" xfId="0" applyNumberFormat="1" applyFont="1" applyFill="1" applyBorder="1" applyAlignment="1">
      <alignment horizontal="right" vertical="center" wrapText="1"/>
    </xf>
    <xf numFmtId="4" fontId="13" fillId="35" borderId="15" xfId="0" applyNumberFormat="1" applyFont="1" applyFill="1" applyBorder="1" applyAlignment="1">
      <alignment horizontal="right" vertical="center" wrapText="1"/>
    </xf>
    <xf numFmtId="4" fontId="9" fillId="37" borderId="15" xfId="0" applyNumberFormat="1" applyFont="1" applyFill="1" applyBorder="1" applyAlignment="1">
      <alignment horizontal="right" vertical="center" wrapText="1"/>
    </xf>
    <xf numFmtId="4" fontId="9" fillId="37" borderId="10" xfId="0" applyNumberFormat="1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 vertical="top" wrapText="1"/>
    </xf>
    <xf numFmtId="4" fontId="1" fillId="36" borderId="14" xfId="0" applyNumberFormat="1" applyFont="1" applyFill="1" applyBorder="1" applyAlignment="1">
      <alignment vertical="center" wrapText="1"/>
    </xf>
    <xf numFmtId="4" fontId="6" fillId="34" borderId="14" xfId="0" applyNumberFormat="1" applyFont="1" applyFill="1" applyBorder="1" applyAlignment="1">
      <alignment vertical="center" wrapText="1"/>
    </xf>
    <xf numFmtId="4" fontId="13" fillId="33" borderId="14" xfId="0" applyNumberFormat="1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4" fontId="1" fillId="38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" fontId="2" fillId="34" borderId="14" xfId="0" applyNumberFormat="1" applyFont="1" applyFill="1" applyBorder="1" applyAlignment="1">
      <alignment horizontal="right" vertical="center" wrapText="1"/>
    </xf>
    <xf numFmtId="49" fontId="13" fillId="39" borderId="10" xfId="0" applyNumberFormat="1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justify" vertical="top" wrapText="1"/>
    </xf>
    <xf numFmtId="4" fontId="13" fillId="39" borderId="14" xfId="0" applyNumberFormat="1" applyFont="1" applyFill="1" applyBorder="1" applyAlignment="1">
      <alignment horizontal="right" vertical="center" wrapText="1"/>
    </xf>
    <xf numFmtId="49" fontId="1" fillId="40" borderId="10" xfId="0" applyNumberFormat="1" applyFont="1" applyFill="1" applyBorder="1" applyAlignment="1">
      <alignment horizontal="center" vertical="top" wrapText="1"/>
    </xf>
    <xf numFmtId="0" fontId="1" fillId="40" borderId="10" xfId="0" applyFont="1" applyFill="1" applyBorder="1" applyAlignment="1">
      <alignment horizontal="justify" vertical="top" wrapText="1"/>
    </xf>
    <xf numFmtId="4" fontId="1" fillId="40" borderId="14" xfId="0" applyNumberFormat="1" applyFont="1" applyFill="1" applyBorder="1" applyAlignment="1">
      <alignment horizontal="right" vertical="center" wrapText="1"/>
    </xf>
    <xf numFmtId="0" fontId="13" fillId="39" borderId="11" xfId="0" applyFont="1" applyFill="1" applyBorder="1" applyAlignment="1">
      <alignment horizontal="justify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" fillId="40" borderId="10" xfId="0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center" wrapText="1"/>
    </xf>
    <xf numFmtId="0" fontId="12" fillId="35" borderId="12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49" fontId="1" fillId="36" borderId="21" xfId="0" applyNumberFormat="1" applyFont="1" applyFill="1" applyBorder="1" applyAlignment="1">
      <alignment horizontal="center" vertical="top" wrapText="1"/>
    </xf>
    <xf numFmtId="49" fontId="6" fillId="33" borderId="21" xfId="0" applyNumberFormat="1" applyFont="1" applyFill="1" applyBorder="1" applyAlignment="1">
      <alignment horizontal="justify" vertical="top" wrapText="1"/>
    </xf>
    <xf numFmtId="169" fontId="13" fillId="35" borderId="22" xfId="0" applyNumberFormat="1" applyFont="1" applyFill="1" applyBorder="1" applyAlignment="1">
      <alignment vertical="center"/>
    </xf>
    <xf numFmtId="169" fontId="6" fillId="34" borderId="22" xfId="0" applyNumberFormat="1" applyFont="1" applyFill="1" applyBorder="1" applyAlignment="1">
      <alignment vertical="center"/>
    </xf>
    <xf numFmtId="169" fontId="1" fillId="37" borderId="22" xfId="0" applyNumberFormat="1" applyFont="1" applyFill="1" applyBorder="1" applyAlignment="1">
      <alignment vertical="center"/>
    </xf>
    <xf numFmtId="0" fontId="14" fillId="0" borderId="23" xfId="0" applyFont="1" applyBorder="1" applyAlignment="1">
      <alignment/>
    </xf>
    <xf numFmtId="169" fontId="14" fillId="35" borderId="22" xfId="0" applyNumberFormat="1" applyFont="1" applyFill="1" applyBorder="1" applyAlignment="1">
      <alignment vertical="center"/>
    </xf>
    <xf numFmtId="49" fontId="6" fillId="35" borderId="21" xfId="0" applyNumberFormat="1" applyFont="1" applyFill="1" applyBorder="1" applyAlignment="1">
      <alignment horizontal="justify" vertical="top" wrapText="1"/>
    </xf>
    <xf numFmtId="49" fontId="13" fillId="39" borderId="21" xfId="0" applyNumberFormat="1" applyFont="1" applyFill="1" applyBorder="1" applyAlignment="1">
      <alignment horizontal="justify" vertical="top" wrapText="1"/>
    </xf>
    <xf numFmtId="169" fontId="13" fillId="39" borderId="22" xfId="0" applyNumberFormat="1" applyFont="1" applyFill="1" applyBorder="1" applyAlignment="1">
      <alignment vertical="center"/>
    </xf>
    <xf numFmtId="169" fontId="1" fillId="36" borderId="22" xfId="0" applyNumberFormat="1" applyFont="1" applyFill="1" applyBorder="1" applyAlignment="1">
      <alignment vertical="center"/>
    </xf>
    <xf numFmtId="49" fontId="13" fillId="33" borderId="21" xfId="0" applyNumberFormat="1" applyFont="1" applyFill="1" applyBorder="1" applyAlignment="1">
      <alignment horizontal="justify" vertical="top" wrapText="1"/>
    </xf>
    <xf numFmtId="169" fontId="12" fillId="33" borderId="22" xfId="0" applyNumberFormat="1" applyFont="1" applyFill="1" applyBorder="1" applyAlignment="1">
      <alignment vertical="center"/>
    </xf>
    <xf numFmtId="49" fontId="9" fillId="36" borderId="21" xfId="0" applyNumberFormat="1" applyFont="1" applyFill="1" applyBorder="1" applyAlignment="1">
      <alignment horizontal="center" vertical="top" wrapText="1"/>
    </xf>
    <xf numFmtId="169" fontId="13" fillId="33" borderId="22" xfId="0" applyNumberFormat="1" applyFont="1" applyFill="1" applyBorder="1" applyAlignment="1">
      <alignment vertical="center"/>
    </xf>
    <xf numFmtId="169" fontId="1" fillId="40" borderId="22" xfId="0" applyNumberFormat="1" applyFont="1" applyFill="1" applyBorder="1" applyAlignment="1">
      <alignment vertical="center"/>
    </xf>
    <xf numFmtId="0" fontId="13" fillId="35" borderId="21" xfId="0" applyFont="1" applyFill="1" applyBorder="1" applyAlignment="1">
      <alignment horizontal="justify" vertical="top" wrapText="1"/>
    </xf>
    <xf numFmtId="49" fontId="13" fillId="33" borderId="21" xfId="0" applyNumberFormat="1" applyFont="1" applyFill="1" applyBorder="1" applyAlignment="1">
      <alignment horizontal="center" vertical="top" wrapText="1"/>
    </xf>
    <xf numFmtId="49" fontId="1" fillId="35" borderId="21" xfId="0" applyNumberFormat="1" applyFont="1" applyFill="1" applyBorder="1" applyAlignment="1">
      <alignment horizontal="center" vertical="top" wrapText="1"/>
    </xf>
    <xf numFmtId="49" fontId="12" fillId="35" borderId="21" xfId="0" applyNumberFormat="1" applyFont="1" applyFill="1" applyBorder="1" applyAlignment="1">
      <alignment horizontal="center" vertical="top" wrapText="1"/>
    </xf>
    <xf numFmtId="0" fontId="1" fillId="37" borderId="21" xfId="0" applyFont="1" applyFill="1" applyBorder="1" applyAlignment="1">
      <alignment horizontal="center" vertical="top" wrapText="1"/>
    </xf>
    <xf numFmtId="0" fontId="14" fillId="35" borderId="21" xfId="0" applyFont="1" applyFill="1" applyBorder="1" applyAlignment="1">
      <alignment horizontal="justify" vertical="top" wrapText="1"/>
    </xf>
    <xf numFmtId="169" fontId="1" fillId="35" borderId="22" xfId="0" applyNumberFormat="1" applyFont="1" applyFill="1" applyBorder="1" applyAlignment="1">
      <alignment vertical="center"/>
    </xf>
    <xf numFmtId="0" fontId="14" fillId="0" borderId="21" xfId="0" applyFont="1" applyBorder="1" applyAlignment="1">
      <alignment horizontal="justify" vertical="top" wrapText="1"/>
    </xf>
    <xf numFmtId="169" fontId="2" fillId="0" borderId="22" xfId="0" applyNumberFormat="1" applyFont="1" applyFill="1" applyBorder="1" applyAlignment="1">
      <alignment vertical="center"/>
    </xf>
    <xf numFmtId="169" fontId="1" fillId="33" borderId="22" xfId="0" applyNumberFormat="1" applyFont="1" applyFill="1" applyBorder="1" applyAlignment="1">
      <alignment vertical="center"/>
    </xf>
    <xf numFmtId="49" fontId="13" fillId="39" borderId="21" xfId="0" applyNumberFormat="1" applyFont="1" applyFill="1" applyBorder="1" applyAlignment="1">
      <alignment horizontal="center" vertical="top" wrapText="1"/>
    </xf>
    <xf numFmtId="169" fontId="12" fillId="39" borderId="22" xfId="0" applyNumberFormat="1" applyFont="1" applyFill="1" applyBorder="1" applyAlignment="1">
      <alignment vertical="center"/>
    </xf>
    <xf numFmtId="49" fontId="1" fillId="37" borderId="21" xfId="0" applyNumberFormat="1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justify" vertical="top" wrapText="1"/>
    </xf>
    <xf numFmtId="0" fontId="6" fillId="33" borderId="24" xfId="0" applyFont="1" applyFill="1" applyBorder="1" applyAlignment="1">
      <alignment horizontal="justify" vertical="top" wrapText="1"/>
    </xf>
    <xf numFmtId="0" fontId="13" fillId="39" borderId="21" xfId="0" applyFont="1" applyFill="1" applyBorder="1" applyAlignment="1">
      <alignment horizontal="justify" vertical="top" wrapText="1"/>
    </xf>
    <xf numFmtId="0" fontId="13" fillId="33" borderId="21" xfId="0" applyFont="1" applyFill="1" applyBorder="1" applyAlignment="1">
      <alignment horizontal="justify" vertical="top" wrapText="1"/>
    </xf>
    <xf numFmtId="0" fontId="12" fillId="35" borderId="21" xfId="0" applyFont="1" applyFill="1" applyBorder="1" applyAlignment="1">
      <alignment horizontal="justify" vertical="top" wrapText="1"/>
    </xf>
    <xf numFmtId="0" fontId="6" fillId="35" borderId="24" xfId="0" applyFont="1" applyFill="1" applyBorder="1" applyAlignment="1">
      <alignment horizontal="justify" vertical="top" wrapText="1"/>
    </xf>
    <xf numFmtId="0" fontId="6" fillId="34" borderId="24" xfId="0" applyFont="1" applyFill="1" applyBorder="1" applyAlignment="1">
      <alignment horizontal="justify" vertical="top" wrapText="1"/>
    </xf>
    <xf numFmtId="169" fontId="12" fillId="37" borderId="22" xfId="0" applyNumberFormat="1" applyFont="1" applyFill="1" applyBorder="1" applyAlignment="1">
      <alignment vertical="center"/>
    </xf>
    <xf numFmtId="169" fontId="2" fillId="34" borderId="22" xfId="0" applyNumberFormat="1" applyFont="1" applyFill="1" applyBorder="1" applyAlignment="1">
      <alignment vertical="center"/>
    </xf>
    <xf numFmtId="169" fontId="13" fillId="37" borderId="22" xfId="0" applyNumberFormat="1" applyFont="1" applyFill="1" applyBorder="1" applyAlignment="1">
      <alignment vertical="center"/>
    </xf>
    <xf numFmtId="169" fontId="1" fillId="38" borderId="22" xfId="0" applyNumberFormat="1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top" wrapText="1"/>
    </xf>
    <xf numFmtId="169" fontId="9" fillId="36" borderId="22" xfId="0" applyNumberFormat="1" applyFont="1" applyFill="1" applyBorder="1" applyAlignment="1">
      <alignment vertical="center"/>
    </xf>
    <xf numFmtId="169" fontId="6" fillId="34" borderId="25" xfId="0" applyNumberFormat="1" applyFont="1" applyFill="1" applyBorder="1" applyAlignment="1">
      <alignment vertical="center"/>
    </xf>
    <xf numFmtId="169" fontId="9" fillId="40" borderId="25" xfId="0" applyNumberFormat="1" applyFont="1" applyFill="1" applyBorder="1" applyAlignment="1">
      <alignment vertical="center"/>
    </xf>
    <xf numFmtId="169" fontId="12" fillId="39" borderId="25" xfId="0" applyNumberFormat="1" applyFont="1" applyFill="1" applyBorder="1" applyAlignment="1">
      <alignment vertical="center"/>
    </xf>
    <xf numFmtId="0" fontId="1" fillId="40" borderId="21" xfId="0" applyFont="1" applyFill="1" applyBorder="1" applyAlignment="1">
      <alignment horizontal="justify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12" fillId="39" borderId="11" xfId="0" applyFont="1" applyFill="1" applyBorder="1" applyAlignment="1">
      <alignment horizontal="justify" vertical="top" wrapText="1"/>
    </xf>
    <xf numFmtId="4" fontId="12" fillId="39" borderId="15" xfId="0" applyNumberFormat="1" applyFont="1" applyFill="1" applyBorder="1" applyAlignment="1">
      <alignment horizontal="right" vertical="center" wrapText="1"/>
    </xf>
    <xf numFmtId="0" fontId="12" fillId="39" borderId="10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49" fontId="6" fillId="34" borderId="26" xfId="0" applyNumberFormat="1" applyFont="1" applyFill="1" applyBorder="1" applyAlignment="1">
      <alignment horizontal="center" vertical="top" wrapText="1"/>
    </xf>
    <xf numFmtId="49" fontId="6" fillId="34" borderId="23" xfId="0" applyNumberFormat="1" applyFont="1" applyFill="1" applyBorder="1" applyAlignment="1">
      <alignment horizontal="center" vertical="top" wrapText="1"/>
    </xf>
    <xf numFmtId="49" fontId="6" fillId="34" borderId="27" xfId="0" applyNumberFormat="1" applyFont="1" applyFill="1" applyBorder="1" applyAlignment="1">
      <alignment horizontal="center" vertical="top" wrapText="1"/>
    </xf>
    <xf numFmtId="169" fontId="1" fillId="37" borderId="22" xfId="0" applyNumberFormat="1" applyFont="1" applyFill="1" applyBorder="1" applyAlignment="1">
      <alignment horizontal="right" vertical="center"/>
    </xf>
    <xf numFmtId="169" fontId="1" fillId="39" borderId="22" xfId="0" applyNumberFormat="1" applyFont="1" applyFill="1" applyBorder="1" applyAlignment="1">
      <alignment vertical="center"/>
    </xf>
    <xf numFmtId="4" fontId="6" fillId="34" borderId="14" xfId="0" applyNumberFormat="1" applyFont="1" applyFill="1" applyBorder="1" applyAlignment="1">
      <alignment vertical="center"/>
    </xf>
    <xf numFmtId="169" fontId="2" fillId="40" borderId="22" xfId="0" applyNumberFormat="1" applyFont="1" applyFill="1" applyBorder="1" applyAlignment="1">
      <alignment vertical="center"/>
    </xf>
    <xf numFmtId="49" fontId="9" fillId="40" borderId="12" xfId="0" applyNumberFormat="1" applyFont="1" applyFill="1" applyBorder="1" applyAlignment="1">
      <alignment horizontal="center" vertical="top" wrapText="1"/>
    </xf>
    <xf numFmtId="0" fontId="9" fillId="40" borderId="11" xfId="0" applyFont="1" applyFill="1" applyBorder="1" applyAlignment="1">
      <alignment horizontal="justify" vertical="top" wrapText="1"/>
    </xf>
    <xf numFmtId="4" fontId="9" fillId="40" borderId="15" xfId="0" applyNumberFormat="1" applyFont="1" applyFill="1" applyBorder="1" applyAlignment="1">
      <alignment horizontal="right" vertical="center" wrapText="1"/>
    </xf>
    <xf numFmtId="169" fontId="2" fillId="39" borderId="22" xfId="0" applyNumberFormat="1" applyFont="1" applyFill="1" applyBorder="1" applyAlignment="1">
      <alignment vertical="center"/>
    </xf>
    <xf numFmtId="49" fontId="12" fillId="39" borderId="12" xfId="0" applyNumberFormat="1" applyFont="1" applyFill="1" applyBorder="1" applyAlignment="1">
      <alignment horizontal="center" vertical="top" wrapText="1"/>
    </xf>
    <xf numFmtId="49" fontId="12" fillId="39" borderId="10" xfId="0" applyNumberFormat="1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justify" vertical="top" wrapText="1"/>
    </xf>
    <xf numFmtId="4" fontId="12" fillId="39" borderId="10" xfId="0" applyNumberFormat="1" applyFont="1" applyFill="1" applyBorder="1" applyAlignment="1">
      <alignment horizontal="right" vertical="center" wrapText="1"/>
    </xf>
    <xf numFmtId="0" fontId="12" fillId="39" borderId="21" xfId="0" applyFont="1" applyFill="1" applyBorder="1" applyAlignment="1">
      <alignment vertical="top" wrapText="1"/>
    </xf>
    <xf numFmtId="0" fontId="6" fillId="39" borderId="21" xfId="0" applyFont="1" applyFill="1" applyBorder="1" applyAlignment="1">
      <alignment vertical="top" wrapText="1"/>
    </xf>
    <xf numFmtId="0" fontId="6" fillId="39" borderId="21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vertical="center"/>
    </xf>
    <xf numFmtId="4" fontId="9" fillId="41" borderId="14" xfId="0" applyNumberFormat="1" applyFont="1" applyFill="1" applyBorder="1" applyAlignment="1">
      <alignment horizontal="right" vertical="center" wrapText="1"/>
    </xf>
    <xf numFmtId="169" fontId="9" fillId="41" borderId="22" xfId="0" applyNumberFormat="1" applyFont="1" applyFill="1" applyBorder="1" applyAlignment="1">
      <alignment vertical="center"/>
    </xf>
    <xf numFmtId="0" fontId="6" fillId="34" borderId="29" xfId="0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" fillId="34" borderId="26" xfId="0" applyNumberFormat="1" applyFont="1" applyFill="1" applyBorder="1" applyAlignment="1">
      <alignment horizontal="center" vertical="top" wrapText="1"/>
    </xf>
    <xf numFmtId="49" fontId="1" fillId="34" borderId="12" xfId="0" applyNumberFormat="1" applyFont="1" applyFill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1" fillId="36" borderId="24" xfId="0" applyNumberFormat="1" applyFont="1" applyFill="1" applyBorder="1" applyAlignment="1">
      <alignment horizontal="center" vertical="top" wrapText="1"/>
    </xf>
    <xf numFmtId="49" fontId="1" fillId="36" borderId="31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4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12" fillId="39" borderId="14" xfId="0" applyNumberFormat="1" applyFont="1" applyFill="1" applyBorder="1" applyAlignment="1">
      <alignment horizontal="right" vertical="center" wrapText="1"/>
    </xf>
    <xf numFmtId="0" fontId="12" fillId="39" borderId="21" xfId="0" applyFont="1" applyFill="1" applyBorder="1" applyAlignment="1">
      <alignment horizontal="justify" vertical="top" wrapText="1"/>
    </xf>
    <xf numFmtId="169" fontId="6" fillId="0" borderId="22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horizontal="justify" vertical="top" wrapText="1"/>
    </xf>
    <xf numFmtId="0" fontId="14" fillId="0" borderId="12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4" fontId="14" fillId="0" borderId="14" xfId="0" applyNumberFormat="1" applyFont="1" applyFill="1" applyBorder="1" applyAlignment="1">
      <alignment horizontal="right" vertical="center" wrapText="1"/>
    </xf>
    <xf numFmtId="169" fontId="14" fillId="0" borderId="22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right" vertical="center" wrapText="1"/>
    </xf>
    <xf numFmtId="49" fontId="1" fillId="42" borderId="10" xfId="0" applyNumberFormat="1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justify" vertical="top" wrapText="1"/>
    </xf>
    <xf numFmtId="4" fontId="1" fillId="42" borderId="14" xfId="0" applyNumberFormat="1" applyFont="1" applyFill="1" applyBorder="1" applyAlignment="1">
      <alignment horizontal="right" vertical="center" wrapText="1"/>
    </xf>
    <xf numFmtId="169" fontId="1" fillId="42" borderId="25" xfId="0" applyNumberFormat="1" applyFont="1" applyFill="1" applyBorder="1" applyAlignment="1">
      <alignment vertical="center"/>
    </xf>
    <xf numFmtId="0" fontId="1" fillId="42" borderId="10" xfId="0" applyFont="1" applyFill="1" applyBorder="1" applyAlignment="1">
      <alignment horizontal="center" vertical="top" wrapText="1"/>
    </xf>
    <xf numFmtId="169" fontId="13" fillId="39" borderId="25" xfId="0" applyNumberFormat="1" applyFont="1" applyFill="1" applyBorder="1" applyAlignment="1">
      <alignment vertical="center"/>
    </xf>
    <xf numFmtId="4" fontId="9" fillId="43" borderId="32" xfId="0" applyNumberFormat="1" applyFont="1" applyFill="1" applyBorder="1" applyAlignment="1">
      <alignment horizontal="right" vertical="center" wrapText="1"/>
    </xf>
    <xf numFmtId="169" fontId="1" fillId="43" borderId="33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justify" vertical="top" wrapText="1"/>
    </xf>
    <xf numFmtId="49" fontId="13" fillId="39" borderId="12" xfId="0" applyNumberFormat="1" applyFont="1" applyFill="1" applyBorder="1" applyAlignment="1">
      <alignment horizontal="center" vertical="top" wrapText="1"/>
    </xf>
    <xf numFmtId="4" fontId="13" fillId="39" borderId="15" xfId="0" applyNumberFormat="1" applyFont="1" applyFill="1" applyBorder="1" applyAlignment="1">
      <alignment horizontal="right" vertical="center" wrapText="1"/>
    </xf>
    <xf numFmtId="4" fontId="13" fillId="39" borderId="10" xfId="0" applyNumberFormat="1" applyFont="1" applyFill="1" applyBorder="1" applyAlignment="1">
      <alignment horizontal="right" vertical="center" wrapText="1"/>
    </xf>
    <xf numFmtId="4" fontId="9" fillId="40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26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2" fillId="39" borderId="26" xfId="0" applyFont="1" applyFill="1" applyBorder="1" applyAlignment="1">
      <alignment horizontal="center" vertical="top" wrapText="1"/>
    </xf>
    <xf numFmtId="49" fontId="6" fillId="33" borderId="34" xfId="0" applyNumberFormat="1" applyFont="1" applyFill="1" applyBorder="1" applyAlignment="1">
      <alignment horizontal="justify" vertical="top" wrapText="1"/>
    </xf>
    <xf numFmtId="49" fontId="13" fillId="33" borderId="16" xfId="0" applyNumberFormat="1" applyFont="1" applyFill="1" applyBorder="1" applyAlignment="1">
      <alignment horizontal="center" vertical="top" wrapText="1"/>
    </xf>
    <xf numFmtId="0" fontId="1" fillId="40" borderId="24" xfId="0" applyFont="1" applyFill="1" applyBorder="1" applyAlignment="1">
      <alignment horizontal="center"/>
    </xf>
    <xf numFmtId="49" fontId="1" fillId="40" borderId="31" xfId="0" applyNumberFormat="1" applyFont="1" applyFill="1" applyBorder="1" applyAlignment="1">
      <alignment horizontal="justify" vertical="top" wrapText="1"/>
    </xf>
    <xf numFmtId="0" fontId="13" fillId="39" borderId="23" xfId="0" applyFont="1" applyFill="1" applyBorder="1" applyAlignment="1">
      <alignment/>
    </xf>
    <xf numFmtId="49" fontId="13" fillId="39" borderId="27" xfId="0" applyNumberFormat="1" applyFont="1" applyFill="1" applyBorder="1" applyAlignment="1">
      <alignment horizontal="center" vertical="top" wrapText="1"/>
    </xf>
    <xf numFmtId="49" fontId="9" fillId="36" borderId="24" xfId="0" applyNumberFormat="1" applyFont="1" applyFill="1" applyBorder="1" applyAlignment="1">
      <alignment horizontal="center" vertical="top" wrapText="1"/>
    </xf>
    <xf numFmtId="49" fontId="9" fillId="36" borderId="31" xfId="0" applyNumberFormat="1" applyFont="1" applyFill="1" applyBorder="1" applyAlignment="1">
      <alignment horizontal="center" vertical="top" wrapText="1"/>
    </xf>
    <xf numFmtId="49" fontId="12" fillId="39" borderId="31" xfId="0" applyNumberFormat="1" applyFont="1" applyFill="1" applyBorder="1" applyAlignment="1">
      <alignment horizontal="center" vertical="top" wrapText="1"/>
    </xf>
    <xf numFmtId="49" fontId="12" fillId="39" borderId="35" xfId="0" applyNumberFormat="1" applyFont="1" applyFill="1" applyBorder="1" applyAlignment="1">
      <alignment horizontal="center" vertical="top" wrapText="1"/>
    </xf>
    <xf numFmtId="49" fontId="1" fillId="36" borderId="31" xfId="0" applyNumberFormat="1" applyFont="1" applyFill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center" vertical="top" wrapText="1"/>
    </xf>
    <xf numFmtId="49" fontId="13" fillId="33" borderId="34" xfId="0" applyNumberFormat="1" applyFont="1" applyFill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29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11" fillId="41" borderId="21" xfId="0" applyFont="1" applyFill="1" applyBorder="1" applyAlignment="1">
      <alignment horizontal="center" vertical="top" wrapText="1"/>
    </xf>
    <xf numFmtId="0" fontId="11" fillId="41" borderId="1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6" fillId="34" borderId="30" xfId="0" applyNumberFormat="1" applyFont="1" applyFill="1" applyBorder="1" applyAlignment="1">
      <alignment horizontal="center" vertical="top" wrapText="1"/>
    </xf>
    <xf numFmtId="49" fontId="6" fillId="34" borderId="13" xfId="0" applyNumberFormat="1" applyFont="1" applyFill="1" applyBorder="1" applyAlignment="1">
      <alignment horizontal="center" vertical="top" wrapText="1"/>
    </xf>
    <xf numFmtId="49" fontId="6" fillId="34" borderId="29" xfId="0" applyNumberFormat="1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8" borderId="26" xfId="0" applyFont="1" applyFill="1" applyBorder="1" applyAlignment="1">
      <alignment horizontal="center" vertical="top" wrapText="1"/>
    </xf>
    <xf numFmtId="0" fontId="1" fillId="38" borderId="37" xfId="0" applyFont="1" applyFill="1" applyBorder="1" applyAlignment="1">
      <alignment horizontal="center" vertical="top" wrapText="1"/>
    </xf>
    <xf numFmtId="0" fontId="1" fillId="38" borderId="12" xfId="0" applyFont="1" applyFill="1" applyBorder="1" applyAlignment="1">
      <alignment horizontal="center" vertical="top" wrapText="1"/>
    </xf>
    <xf numFmtId="0" fontId="9" fillId="43" borderId="29" xfId="0" applyFont="1" applyFill="1" applyBorder="1" applyAlignment="1">
      <alignment horizontal="center" vertical="top" wrapText="1"/>
    </xf>
    <xf numFmtId="0" fontId="9" fillId="43" borderId="15" xfId="0" applyFont="1" applyFill="1" applyBorder="1" applyAlignment="1">
      <alignment horizontal="center" vertical="top" wrapText="1"/>
    </xf>
    <xf numFmtId="0" fontId="9" fillId="43" borderId="11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12" fillId="34" borderId="29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9" fillId="40" borderId="26" xfId="0" applyFont="1" applyFill="1" applyBorder="1" applyAlignment="1">
      <alignment horizontal="center" vertical="top" wrapText="1"/>
    </xf>
    <xf numFmtId="0" fontId="9" fillId="40" borderId="12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49" fontId="1" fillId="34" borderId="30" xfId="0" applyNumberFormat="1" applyFont="1" applyFill="1" applyBorder="1" applyAlignment="1">
      <alignment horizontal="center" vertical="top" wrapText="1"/>
    </xf>
    <xf numFmtId="49" fontId="1" fillId="34" borderId="13" xfId="0" applyNumberFormat="1" applyFont="1" applyFill="1" applyBorder="1" applyAlignment="1">
      <alignment horizontal="center" vertical="top" wrapText="1"/>
    </xf>
    <xf numFmtId="49" fontId="1" fillId="34" borderId="29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top" wrapText="1"/>
    </xf>
    <xf numFmtId="49" fontId="6" fillId="34" borderId="26" xfId="0" applyNumberFormat="1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49" fontId="6" fillId="34" borderId="23" xfId="0" applyNumberFormat="1" applyFont="1" applyFill="1" applyBorder="1" applyAlignment="1">
      <alignment horizontal="center" vertical="top" wrapText="1"/>
    </xf>
    <xf numFmtId="49" fontId="6" fillId="34" borderId="27" xfId="0" applyNumberFormat="1" applyFont="1" applyFill="1" applyBorder="1" applyAlignment="1">
      <alignment horizontal="center" vertical="top" wrapText="1"/>
    </xf>
    <xf numFmtId="49" fontId="1" fillId="34" borderId="26" xfId="0" applyNumberFormat="1" applyFont="1" applyFill="1" applyBorder="1" applyAlignment="1">
      <alignment horizontal="center" vertical="top" wrapText="1"/>
    </xf>
    <xf numFmtId="49" fontId="1" fillId="34" borderId="12" xfId="0" applyNumberFormat="1" applyFont="1" applyFill="1" applyBorder="1" applyAlignment="1">
      <alignment horizontal="center" vertical="top" wrapText="1"/>
    </xf>
    <xf numFmtId="49" fontId="1" fillId="34" borderId="23" xfId="0" applyNumberFormat="1" applyFont="1" applyFill="1" applyBorder="1" applyAlignment="1">
      <alignment horizontal="center" vertical="top" wrapText="1"/>
    </xf>
    <xf numFmtId="49" fontId="1" fillId="34" borderId="27" xfId="0" applyNumberFormat="1" applyFont="1" applyFill="1" applyBorder="1" applyAlignment="1">
      <alignment horizontal="center" vertical="top" wrapText="1"/>
    </xf>
    <xf numFmtId="49" fontId="2" fillId="34" borderId="26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6" fillId="0" borderId="38" xfId="0" applyNumberFormat="1" applyFont="1" applyBorder="1" applyAlignment="1">
      <alignment horizontal="center" vertical="top" wrapText="1"/>
    </xf>
    <xf numFmtId="49" fontId="6" fillId="0" borderId="39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/>
    </xf>
    <xf numFmtId="49" fontId="6" fillId="0" borderId="40" xfId="0" applyNumberFormat="1" applyFont="1" applyBorder="1" applyAlignment="1">
      <alignment horizontal="center" vertical="top" wrapText="1"/>
    </xf>
    <xf numFmtId="49" fontId="6" fillId="0" borderId="41" xfId="0" applyNumberFormat="1" applyFont="1" applyBorder="1" applyAlignment="1">
      <alignment horizontal="center" vertical="top" wrapText="1"/>
    </xf>
    <xf numFmtId="49" fontId="6" fillId="0" borderId="42" xfId="0" applyNumberFormat="1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43" xfId="0" applyNumberFormat="1" applyFont="1" applyBorder="1" applyAlignment="1">
      <alignment horizontal="center" vertical="top" wrapText="1"/>
    </xf>
    <xf numFmtId="49" fontId="6" fillId="0" borderId="44" xfId="0" applyNumberFormat="1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49" fontId="6" fillId="34" borderId="38" xfId="0" applyNumberFormat="1" applyFont="1" applyFill="1" applyBorder="1" applyAlignment="1">
      <alignment horizontal="center" vertical="top" wrapText="1"/>
    </xf>
    <xf numFmtId="49" fontId="6" fillId="34" borderId="39" xfId="0" applyNumberFormat="1" applyFont="1" applyFill="1" applyBorder="1" applyAlignment="1">
      <alignment horizontal="center" vertical="top" wrapText="1"/>
    </xf>
    <xf numFmtId="49" fontId="6" fillId="34" borderId="40" xfId="0" applyNumberFormat="1" applyFont="1" applyFill="1" applyBorder="1" applyAlignment="1">
      <alignment horizontal="center" vertical="top" wrapText="1"/>
    </xf>
    <xf numFmtId="49" fontId="6" fillId="34" borderId="41" xfId="0" applyNumberFormat="1" applyFont="1" applyFill="1" applyBorder="1" applyAlignment="1">
      <alignment horizontal="center" vertical="top" wrapText="1"/>
    </xf>
    <xf numFmtId="49" fontId="6" fillId="34" borderId="4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51">
      <selection activeCell="A45" sqref="A45:B45"/>
    </sheetView>
  </sheetViews>
  <sheetFormatPr defaultColWidth="9.00390625" defaultRowHeight="12.75"/>
  <cols>
    <col min="1" max="1" width="7.375" style="0" customWidth="1"/>
    <col min="2" max="2" width="9.50390625" style="0" bestFit="1" customWidth="1"/>
    <col min="3" max="3" width="6.50390625" style="0" customWidth="1"/>
    <col min="4" max="4" width="46.125" style="0" customWidth="1"/>
    <col min="5" max="5" width="18.875" style="0" customWidth="1"/>
    <col min="6" max="6" width="20.375" style="0" customWidth="1"/>
    <col min="7" max="7" width="13.00390625" style="0" bestFit="1" customWidth="1"/>
  </cols>
  <sheetData>
    <row r="1" spans="1:7" ht="36" customHeight="1">
      <c r="A1" s="1"/>
      <c r="B1" s="1"/>
      <c r="D1" s="9"/>
      <c r="E1" s="11"/>
      <c r="F1" s="25"/>
      <c r="G1" s="25"/>
    </row>
    <row r="2" spans="1:6" ht="15">
      <c r="A2" s="1"/>
      <c r="B2" s="1"/>
      <c r="C2" s="26"/>
      <c r="D2" s="7"/>
      <c r="E2" s="7"/>
      <c r="F2" s="25"/>
    </row>
    <row r="3" spans="1:7" ht="15">
      <c r="A3" s="274" t="s">
        <v>163</v>
      </c>
      <c r="B3" s="274"/>
      <c r="C3" s="274"/>
      <c r="D3" s="274"/>
      <c r="E3" s="274"/>
      <c r="F3" s="274"/>
      <c r="G3" s="274"/>
    </row>
    <row r="4" spans="1:4" ht="15">
      <c r="A4" s="2"/>
      <c r="B4" s="2"/>
      <c r="D4" s="3"/>
    </row>
    <row r="5" spans="1:2" ht="15.75" thickBot="1">
      <c r="A5" s="2"/>
      <c r="B5" s="2"/>
    </row>
    <row r="6" spans="1:7" ht="34.5">
      <c r="A6" s="114" t="s">
        <v>55</v>
      </c>
      <c r="B6" s="115" t="s">
        <v>54</v>
      </c>
      <c r="C6" s="115" t="s">
        <v>0</v>
      </c>
      <c r="D6" s="115" t="s">
        <v>1</v>
      </c>
      <c r="E6" s="116" t="s">
        <v>151</v>
      </c>
      <c r="F6" s="117" t="s">
        <v>106</v>
      </c>
      <c r="G6" s="118" t="s">
        <v>107</v>
      </c>
    </row>
    <row r="7" spans="1:7" ht="15.75" customHeight="1">
      <c r="A7" s="119" t="s">
        <v>35</v>
      </c>
      <c r="B7" s="52"/>
      <c r="C7" s="53"/>
      <c r="D7" s="30" t="s">
        <v>36</v>
      </c>
      <c r="E7" s="61">
        <f>SUM(E8)</f>
        <v>325409.78</v>
      </c>
      <c r="F7" s="62">
        <f>SUM(F8)</f>
        <v>325763.04000000004</v>
      </c>
      <c r="G7" s="174">
        <v>99.9</v>
      </c>
    </row>
    <row r="8" spans="1:7" ht="19.5" customHeight="1" thickBot="1">
      <c r="A8" s="239"/>
      <c r="B8" s="240" t="s">
        <v>50</v>
      </c>
      <c r="C8" s="15"/>
      <c r="D8" s="16" t="s">
        <v>51</v>
      </c>
      <c r="E8" s="63">
        <f>SUM(E9:E11)</f>
        <v>325409.78</v>
      </c>
      <c r="F8" s="63">
        <f>SUM(F9:F11)</f>
        <v>325763.04000000004</v>
      </c>
      <c r="G8" s="121">
        <f>F8/E8*100</f>
        <v>100.10855850736877</v>
      </c>
    </row>
    <row r="9" spans="1:7" ht="79.5" customHeight="1">
      <c r="A9" s="315"/>
      <c r="B9" s="316"/>
      <c r="C9" s="202" t="s">
        <v>2</v>
      </c>
      <c r="D9" s="4" t="s">
        <v>68</v>
      </c>
      <c r="E9" s="65">
        <v>1200</v>
      </c>
      <c r="F9" s="73">
        <v>1553.26</v>
      </c>
      <c r="G9" s="122">
        <f aca="true" t="shared" si="0" ref="G9:G110">F9/E9*100</f>
        <v>129.43833333333333</v>
      </c>
    </row>
    <row r="10" spans="1:7" ht="42" customHeight="1">
      <c r="A10" s="317"/>
      <c r="B10" s="318"/>
      <c r="C10" s="202" t="s">
        <v>70</v>
      </c>
      <c r="D10" s="4" t="s">
        <v>108</v>
      </c>
      <c r="E10" s="65">
        <v>319209.78</v>
      </c>
      <c r="F10" s="73">
        <v>319209.78</v>
      </c>
      <c r="G10" s="122">
        <f t="shared" si="0"/>
        <v>100</v>
      </c>
    </row>
    <row r="11" spans="1:7" ht="42" customHeight="1" thickBot="1">
      <c r="A11" s="319"/>
      <c r="B11" s="320"/>
      <c r="C11" s="202" t="s">
        <v>164</v>
      </c>
      <c r="D11" s="4" t="s">
        <v>165</v>
      </c>
      <c r="E11" s="65">
        <v>5000</v>
      </c>
      <c r="F11" s="99">
        <v>5000</v>
      </c>
      <c r="G11" s="122">
        <f t="shared" si="0"/>
        <v>100</v>
      </c>
    </row>
    <row r="12" spans="1:7" ht="46.5" customHeight="1">
      <c r="A12" s="203" t="s">
        <v>56</v>
      </c>
      <c r="B12" s="204"/>
      <c r="C12" s="53"/>
      <c r="D12" s="54" t="s">
        <v>57</v>
      </c>
      <c r="E12" s="67">
        <f>SUM(E13,E17,E21,)</f>
        <v>456100</v>
      </c>
      <c r="F12" s="67">
        <f>SUM(F13,F17,F21,)</f>
        <v>450137.66</v>
      </c>
      <c r="G12" s="123">
        <f t="shared" si="0"/>
        <v>98.69275597456696</v>
      </c>
    </row>
    <row r="13" spans="1:7" ht="15.75" customHeight="1">
      <c r="A13" s="120"/>
      <c r="B13" s="17" t="s">
        <v>58</v>
      </c>
      <c r="C13" s="15"/>
      <c r="D13" s="16" t="s">
        <v>59</v>
      </c>
      <c r="E13" s="63">
        <f>SUM(E15:E16)</f>
        <v>53100</v>
      </c>
      <c r="F13" s="64">
        <f>SUM(F15:F16)</f>
        <v>57581.86</v>
      </c>
      <c r="G13" s="121">
        <f t="shared" si="0"/>
        <v>108.4404143126177</v>
      </c>
    </row>
    <row r="14" spans="1:7" ht="0.75" customHeight="1">
      <c r="A14" s="124"/>
      <c r="B14" s="5"/>
      <c r="C14" s="5"/>
      <c r="D14" s="6"/>
      <c r="E14" s="69"/>
      <c r="F14" s="66"/>
      <c r="G14" s="125" t="e">
        <f t="shared" si="0"/>
        <v>#DIV/0!</v>
      </c>
    </row>
    <row r="15" spans="1:7" ht="17.25" customHeight="1">
      <c r="A15" s="321"/>
      <c r="B15" s="322"/>
      <c r="C15" s="49" t="s">
        <v>3</v>
      </c>
      <c r="D15" s="4" t="s">
        <v>41</v>
      </c>
      <c r="E15" s="65">
        <v>53000</v>
      </c>
      <c r="F15" s="73">
        <v>57398.85</v>
      </c>
      <c r="G15" s="122">
        <f t="shared" si="0"/>
        <v>108.29971698113208</v>
      </c>
    </row>
    <row r="16" spans="1:7" ht="17.25" customHeight="1">
      <c r="A16" s="323"/>
      <c r="B16" s="324"/>
      <c r="C16" s="49" t="s">
        <v>7</v>
      </c>
      <c r="D16" s="4" t="s">
        <v>159</v>
      </c>
      <c r="E16" s="65">
        <v>100</v>
      </c>
      <c r="F16" s="73">
        <v>183.01</v>
      </c>
      <c r="G16" s="122">
        <f t="shared" si="0"/>
        <v>183.01</v>
      </c>
    </row>
    <row r="17" spans="1:7" ht="15.75">
      <c r="A17" s="126"/>
      <c r="B17" s="20" t="s">
        <v>60</v>
      </c>
      <c r="C17" s="13"/>
      <c r="D17" s="14" t="s">
        <v>61</v>
      </c>
      <c r="E17" s="70">
        <f>SUM(E19:E20)</f>
        <v>383000</v>
      </c>
      <c r="F17" s="70">
        <f>SUM(F18:F20)</f>
        <v>369946.64</v>
      </c>
      <c r="G17" s="121">
        <f t="shared" si="0"/>
        <v>96.59181201044387</v>
      </c>
    </row>
    <row r="18" spans="1:7" ht="15">
      <c r="A18" s="256"/>
      <c r="B18" s="257"/>
      <c r="C18" s="207" t="s">
        <v>10</v>
      </c>
      <c r="D18" s="205" t="s">
        <v>122</v>
      </c>
      <c r="E18" s="206"/>
      <c r="F18" s="206">
        <v>81.2</v>
      </c>
      <c r="G18" s="143"/>
    </row>
    <row r="19" spans="1:7" ht="13.5">
      <c r="A19" s="258"/>
      <c r="B19" s="259"/>
      <c r="C19" s="41" t="s">
        <v>3</v>
      </c>
      <c r="D19" s="12" t="s">
        <v>41</v>
      </c>
      <c r="E19" s="71">
        <v>380000</v>
      </c>
      <c r="F19" s="73">
        <v>368075.61</v>
      </c>
      <c r="G19" s="122">
        <f t="shared" si="0"/>
        <v>96.86200263157895</v>
      </c>
    </row>
    <row r="20" spans="1:7" ht="13.5">
      <c r="A20" s="260"/>
      <c r="B20" s="261"/>
      <c r="C20" s="41" t="s">
        <v>7</v>
      </c>
      <c r="D20" s="12" t="s">
        <v>159</v>
      </c>
      <c r="E20" s="71">
        <v>3000</v>
      </c>
      <c r="F20" s="73">
        <v>1789.83</v>
      </c>
      <c r="G20" s="122">
        <f t="shared" si="0"/>
        <v>59.660999999999994</v>
      </c>
    </row>
    <row r="21" spans="1:7" ht="15.75">
      <c r="A21" s="127"/>
      <c r="B21" s="103" t="s">
        <v>136</v>
      </c>
      <c r="C21" s="103"/>
      <c r="D21" s="104" t="s">
        <v>137</v>
      </c>
      <c r="E21" s="105">
        <f>SUM(E22)</f>
        <v>20000</v>
      </c>
      <c r="F21" s="105">
        <f>SUM(F22:F23)</f>
        <v>22609.16</v>
      </c>
      <c r="G21" s="128">
        <f t="shared" si="0"/>
        <v>113.0458</v>
      </c>
    </row>
    <row r="22" spans="1:7" ht="13.5">
      <c r="A22" s="305"/>
      <c r="B22" s="306"/>
      <c r="C22" s="41" t="s">
        <v>3</v>
      </c>
      <c r="D22" s="12" t="s">
        <v>41</v>
      </c>
      <c r="E22" s="71">
        <v>20000</v>
      </c>
      <c r="F22" s="99">
        <v>22409.59</v>
      </c>
      <c r="G22" s="122">
        <f t="shared" si="0"/>
        <v>112.04795000000001</v>
      </c>
    </row>
    <row r="23" spans="1:7" ht="13.5">
      <c r="A23" s="171"/>
      <c r="B23" s="37"/>
      <c r="C23" s="41" t="s">
        <v>7</v>
      </c>
      <c r="D23" s="12" t="s">
        <v>159</v>
      </c>
      <c r="E23" s="71"/>
      <c r="F23" s="99">
        <v>199.57</v>
      </c>
      <c r="G23" s="122"/>
    </row>
    <row r="24" spans="1:7" ht="15">
      <c r="A24" s="119" t="s">
        <v>115</v>
      </c>
      <c r="B24" s="52"/>
      <c r="C24" s="51"/>
      <c r="D24" s="30" t="s">
        <v>120</v>
      </c>
      <c r="E24" s="89">
        <f>SUM(E25,)</f>
        <v>1000</v>
      </c>
      <c r="F24" s="89">
        <f>SUM(F25,)</f>
        <v>2284.02</v>
      </c>
      <c r="G24" s="129">
        <f t="shared" si="0"/>
        <v>228.402</v>
      </c>
    </row>
    <row r="25" spans="1:7" ht="15.75">
      <c r="A25" s="130"/>
      <c r="B25" s="17" t="s">
        <v>116</v>
      </c>
      <c r="C25" s="17"/>
      <c r="D25" s="16" t="s">
        <v>121</v>
      </c>
      <c r="E25" s="91">
        <f>SUM(E26,)</f>
        <v>1000</v>
      </c>
      <c r="F25" s="91">
        <f>SUM(F26,)</f>
        <v>2284.02</v>
      </c>
      <c r="G25" s="131">
        <f t="shared" si="0"/>
        <v>228.402</v>
      </c>
    </row>
    <row r="26" spans="1:7" ht="13.5">
      <c r="A26" s="305"/>
      <c r="B26" s="306"/>
      <c r="C26" s="41" t="s">
        <v>10</v>
      </c>
      <c r="D26" s="12" t="s">
        <v>122</v>
      </c>
      <c r="E26" s="90">
        <v>1000</v>
      </c>
      <c r="F26" s="76">
        <v>2284.02</v>
      </c>
      <c r="G26" s="122">
        <f t="shared" si="0"/>
        <v>228.402</v>
      </c>
    </row>
    <row r="27" spans="1:7" ht="15">
      <c r="A27" s="132">
        <v>700</v>
      </c>
      <c r="B27" s="52"/>
      <c r="C27" s="53"/>
      <c r="D27" s="30" t="s">
        <v>4</v>
      </c>
      <c r="E27" s="61">
        <f>SUM(E28:E28,)</f>
        <v>135070</v>
      </c>
      <c r="F27" s="74">
        <f>SUM(F28)</f>
        <v>136397.85</v>
      </c>
      <c r="G27" s="123">
        <f t="shared" si="0"/>
        <v>100.98308284593173</v>
      </c>
    </row>
    <row r="28" spans="1:7" ht="24" customHeight="1" thickBot="1">
      <c r="A28" s="239"/>
      <c r="B28" s="240" t="s">
        <v>62</v>
      </c>
      <c r="C28" s="15"/>
      <c r="D28" s="50" t="s">
        <v>5</v>
      </c>
      <c r="E28" s="63">
        <f>SUM(E29:E33)</f>
        <v>135070</v>
      </c>
      <c r="F28" s="63">
        <f>SUM(F29:F33)</f>
        <v>136397.85</v>
      </c>
      <c r="G28" s="133">
        <f t="shared" si="0"/>
        <v>100.98308284593173</v>
      </c>
    </row>
    <row r="29" spans="1:7" ht="33.75" customHeight="1">
      <c r="A29" s="329"/>
      <c r="B29" s="330"/>
      <c r="C29" s="37" t="s">
        <v>6</v>
      </c>
      <c r="D29" s="12" t="s">
        <v>69</v>
      </c>
      <c r="E29" s="71">
        <v>3570</v>
      </c>
      <c r="F29" s="73">
        <v>3571.21</v>
      </c>
      <c r="G29" s="122">
        <f t="shared" si="0"/>
        <v>100.03389355742296</v>
      </c>
    </row>
    <row r="30" spans="1:7" ht="18.75" customHeight="1">
      <c r="A30" s="307"/>
      <c r="B30" s="331"/>
      <c r="C30" s="37" t="s">
        <v>10</v>
      </c>
      <c r="D30" s="12" t="s">
        <v>72</v>
      </c>
      <c r="E30" s="71"/>
      <c r="F30" s="73">
        <v>209.6</v>
      </c>
      <c r="G30" s="122"/>
    </row>
    <row r="31" spans="1:7" ht="71.25" customHeight="1">
      <c r="A31" s="307"/>
      <c r="B31" s="331"/>
      <c r="C31" s="37" t="s">
        <v>2</v>
      </c>
      <c r="D31" s="12" t="s">
        <v>68</v>
      </c>
      <c r="E31" s="71">
        <v>117000</v>
      </c>
      <c r="F31" s="73">
        <v>117760.13</v>
      </c>
      <c r="G31" s="122">
        <f t="shared" si="0"/>
        <v>100.64968376068377</v>
      </c>
    </row>
    <row r="32" spans="1:7" ht="20.25" customHeight="1">
      <c r="A32" s="307"/>
      <c r="B32" s="331"/>
      <c r="C32" s="37" t="s">
        <v>3</v>
      </c>
      <c r="D32" s="12" t="s">
        <v>41</v>
      </c>
      <c r="E32" s="71">
        <v>14000</v>
      </c>
      <c r="F32" s="73">
        <v>14240.16</v>
      </c>
      <c r="G32" s="122">
        <f t="shared" si="0"/>
        <v>101.71542857142856</v>
      </c>
    </row>
    <row r="33" spans="1:7" ht="21.75" customHeight="1" thickBot="1">
      <c r="A33" s="332"/>
      <c r="B33" s="333"/>
      <c r="C33" s="37" t="s">
        <v>7</v>
      </c>
      <c r="D33" s="12" t="s">
        <v>159</v>
      </c>
      <c r="E33" s="71">
        <v>500</v>
      </c>
      <c r="F33" s="73">
        <v>616.75</v>
      </c>
      <c r="G33" s="122">
        <f t="shared" si="0"/>
        <v>123.35000000000001</v>
      </c>
    </row>
    <row r="34" spans="1:7" ht="21.75" customHeight="1">
      <c r="A34" s="241">
        <v>710</v>
      </c>
      <c r="B34" s="242"/>
      <c r="C34" s="106"/>
      <c r="D34" s="107" t="s">
        <v>138</v>
      </c>
      <c r="E34" s="108">
        <f>SUM(E35)</f>
        <v>22000</v>
      </c>
      <c r="F34" s="108">
        <f>SUM(F35)</f>
        <v>21527</v>
      </c>
      <c r="G34" s="134">
        <f t="shared" si="0"/>
        <v>97.85000000000001</v>
      </c>
    </row>
    <row r="35" spans="1:7" ht="21.75" customHeight="1" thickBot="1">
      <c r="A35" s="243"/>
      <c r="B35" s="244" t="s">
        <v>150</v>
      </c>
      <c r="C35" s="103"/>
      <c r="D35" s="104" t="s">
        <v>51</v>
      </c>
      <c r="E35" s="105">
        <f>SUM(E36)</f>
        <v>22000</v>
      </c>
      <c r="F35" s="105">
        <f>SUM(F36)</f>
        <v>21527</v>
      </c>
      <c r="G35" s="175">
        <f t="shared" si="0"/>
        <v>97.85000000000001</v>
      </c>
    </row>
    <row r="36" spans="1:7" ht="20.25" customHeight="1" thickBot="1">
      <c r="A36" s="327"/>
      <c r="B36" s="328"/>
      <c r="C36" s="37" t="s">
        <v>3</v>
      </c>
      <c r="D36" s="12" t="s">
        <v>41</v>
      </c>
      <c r="E36" s="71">
        <v>22000</v>
      </c>
      <c r="F36" s="99">
        <v>21527</v>
      </c>
      <c r="G36" s="122">
        <f t="shared" si="0"/>
        <v>97.85000000000001</v>
      </c>
    </row>
    <row r="37" spans="1:7" ht="15">
      <c r="A37" s="245">
        <v>750</v>
      </c>
      <c r="B37" s="246"/>
      <c r="C37" s="56"/>
      <c r="D37" s="30" t="s">
        <v>8</v>
      </c>
      <c r="E37" s="75">
        <f>SUM(E38,E41,)</f>
        <v>61362</v>
      </c>
      <c r="F37" s="75">
        <f>SUM(F38,F41,)</f>
        <v>61559</v>
      </c>
      <c r="G37" s="123">
        <f t="shared" si="0"/>
        <v>100.321045598253</v>
      </c>
    </row>
    <row r="38" spans="1:9" ht="16.5" thickBot="1">
      <c r="A38" s="239"/>
      <c r="B38" s="240" t="s">
        <v>63</v>
      </c>
      <c r="C38" s="15"/>
      <c r="D38" s="16" t="s">
        <v>9</v>
      </c>
      <c r="E38" s="63">
        <f>SUM(E39:E40)</f>
        <v>56362</v>
      </c>
      <c r="F38" s="64">
        <f>SUM(F39:F40)</f>
        <v>56359</v>
      </c>
      <c r="G38" s="121">
        <f t="shared" si="0"/>
        <v>99.99467726482382</v>
      </c>
      <c r="I38" s="45"/>
    </row>
    <row r="39" spans="1:9" ht="54.75">
      <c r="A39" s="315"/>
      <c r="B39" s="316"/>
      <c r="C39" s="202" t="s">
        <v>70</v>
      </c>
      <c r="D39" s="4" t="s">
        <v>71</v>
      </c>
      <c r="E39" s="65">
        <v>56359</v>
      </c>
      <c r="F39" s="73">
        <v>56359</v>
      </c>
      <c r="G39" s="122">
        <f t="shared" si="0"/>
        <v>100</v>
      </c>
      <c r="I39" s="45"/>
    </row>
    <row r="40" spans="1:7" ht="42" customHeight="1" thickBot="1">
      <c r="A40" s="319"/>
      <c r="B40" s="320"/>
      <c r="C40" s="202" t="s">
        <v>42</v>
      </c>
      <c r="D40" s="4" t="s">
        <v>43</v>
      </c>
      <c r="E40" s="65">
        <v>3</v>
      </c>
      <c r="F40" s="73">
        <v>0</v>
      </c>
      <c r="G40" s="122">
        <f t="shared" si="0"/>
        <v>0</v>
      </c>
    </row>
    <row r="41" spans="1:7" ht="24" customHeight="1" thickBot="1">
      <c r="A41" s="247"/>
      <c r="B41" s="248" t="s">
        <v>166</v>
      </c>
      <c r="C41" s="183"/>
      <c r="D41" s="184" t="s">
        <v>167</v>
      </c>
      <c r="E41" s="208">
        <f>SUM(E42)</f>
        <v>5000</v>
      </c>
      <c r="F41" s="208">
        <f>SUM(F42)</f>
        <v>5200</v>
      </c>
      <c r="G41" s="146">
        <f t="shared" si="0"/>
        <v>104</v>
      </c>
    </row>
    <row r="42" spans="1:7" ht="21" customHeight="1" thickBot="1">
      <c r="A42" s="200"/>
      <c r="B42" s="250"/>
      <c r="C42" s="202" t="s">
        <v>44</v>
      </c>
      <c r="D42" s="4" t="s">
        <v>45</v>
      </c>
      <c r="E42" s="65">
        <v>5000</v>
      </c>
      <c r="F42" s="99">
        <v>5200</v>
      </c>
      <c r="G42" s="122">
        <f t="shared" si="0"/>
        <v>104</v>
      </c>
    </row>
    <row r="43" spans="1:7" ht="62.25">
      <c r="A43" s="132">
        <v>751</v>
      </c>
      <c r="B43" s="249"/>
      <c r="C43" s="53"/>
      <c r="D43" s="54" t="s">
        <v>11</v>
      </c>
      <c r="E43" s="61">
        <f>SUM(E44,E46,)</f>
        <v>3764</v>
      </c>
      <c r="F43" s="61">
        <f>SUM(F44,F46,)</f>
        <v>3756.7200000000003</v>
      </c>
      <c r="G43" s="123">
        <f t="shared" si="0"/>
        <v>99.80658873538789</v>
      </c>
    </row>
    <row r="44" spans="1:7" ht="33" thickBot="1">
      <c r="A44" s="251"/>
      <c r="B44" s="240" t="s">
        <v>64</v>
      </c>
      <c r="C44" s="15"/>
      <c r="D44" s="50" t="s">
        <v>12</v>
      </c>
      <c r="E44" s="63">
        <f>SUM(E45)</f>
        <v>1104</v>
      </c>
      <c r="F44" s="64">
        <f>SUM(F45)</f>
        <v>1099.86</v>
      </c>
      <c r="G44" s="121">
        <f t="shared" si="0"/>
        <v>99.62499999999999</v>
      </c>
    </row>
    <row r="45" spans="1:7" ht="55.5" thickBot="1">
      <c r="A45" s="325"/>
      <c r="B45" s="326"/>
      <c r="C45" s="202" t="s">
        <v>70</v>
      </c>
      <c r="D45" s="4" t="s">
        <v>112</v>
      </c>
      <c r="E45" s="65">
        <v>1104</v>
      </c>
      <c r="F45" s="73">
        <v>1099.86</v>
      </c>
      <c r="G45" s="122">
        <f t="shared" si="0"/>
        <v>99.62499999999999</v>
      </c>
    </row>
    <row r="46" spans="1:7" ht="57">
      <c r="A46" s="247"/>
      <c r="B46" s="247" t="s">
        <v>168</v>
      </c>
      <c r="C46" s="183"/>
      <c r="D46" s="184" t="s">
        <v>169</v>
      </c>
      <c r="E46" s="208">
        <f>SUM(E47)</f>
        <v>2660</v>
      </c>
      <c r="F46" s="208">
        <f>SUM(F47)</f>
        <v>2656.86</v>
      </c>
      <c r="G46" s="146">
        <f t="shared" si="0"/>
        <v>99.88195488721804</v>
      </c>
    </row>
    <row r="47" spans="1:7" ht="54.75">
      <c r="A47" s="201"/>
      <c r="B47" s="202"/>
      <c r="C47" s="49" t="s">
        <v>70</v>
      </c>
      <c r="D47" s="4" t="s">
        <v>112</v>
      </c>
      <c r="E47" s="65">
        <v>2660</v>
      </c>
      <c r="F47" s="73">
        <v>2656.86</v>
      </c>
      <c r="G47" s="122">
        <f t="shared" si="0"/>
        <v>99.88195488721804</v>
      </c>
    </row>
    <row r="48" spans="1:7" ht="30.75">
      <c r="A48" s="119">
        <v>754</v>
      </c>
      <c r="B48" s="51"/>
      <c r="C48" s="97"/>
      <c r="D48" s="30" t="s">
        <v>37</v>
      </c>
      <c r="E48" s="61">
        <f>SUM(E49)</f>
        <v>1700</v>
      </c>
      <c r="F48" s="68">
        <f>SUM(F49)</f>
        <v>1700</v>
      </c>
      <c r="G48" s="129">
        <f t="shared" si="0"/>
        <v>100</v>
      </c>
    </row>
    <row r="49" spans="1:7" ht="15.75">
      <c r="A49" s="120"/>
      <c r="B49" s="17" t="s">
        <v>124</v>
      </c>
      <c r="C49" s="17"/>
      <c r="D49" s="16" t="s">
        <v>125</v>
      </c>
      <c r="E49" s="63">
        <f>SUM(E50)</f>
        <v>1700</v>
      </c>
      <c r="F49" s="64">
        <f>SUM(F50)</f>
        <v>1700</v>
      </c>
      <c r="G49" s="133">
        <f t="shared" si="0"/>
        <v>100</v>
      </c>
    </row>
    <row r="50" spans="1:7" ht="54.75">
      <c r="A50" s="252"/>
      <c r="B50" s="253"/>
      <c r="C50" s="49" t="s">
        <v>70</v>
      </c>
      <c r="D50" s="4" t="s">
        <v>112</v>
      </c>
      <c r="E50" s="65">
        <v>1700</v>
      </c>
      <c r="F50" s="73">
        <v>1700</v>
      </c>
      <c r="G50" s="122">
        <f t="shared" si="0"/>
        <v>100</v>
      </c>
    </row>
    <row r="51" spans="1:7" ht="62.25">
      <c r="A51" s="119" t="s">
        <v>34</v>
      </c>
      <c r="B51" s="52"/>
      <c r="C51" s="51"/>
      <c r="D51" s="30" t="s">
        <v>38</v>
      </c>
      <c r="E51" s="61">
        <f>SUM(E52,E54,E62,E73,E76,)</f>
        <v>4390988</v>
      </c>
      <c r="F51" s="61">
        <f>SUM(F52,F54,F62,F73,F76,)</f>
        <v>4468618.970000001</v>
      </c>
      <c r="G51" s="129">
        <f t="shared" si="0"/>
        <v>101.76796133353132</v>
      </c>
    </row>
    <row r="52" spans="1:7" ht="32.25">
      <c r="A52" s="137"/>
      <c r="B52" s="20" t="s">
        <v>73</v>
      </c>
      <c r="C52" s="58"/>
      <c r="D52" s="14" t="s">
        <v>74</v>
      </c>
      <c r="E52" s="77">
        <f>SUM(E53)</f>
        <v>2000</v>
      </c>
      <c r="F52" s="64">
        <f>SUM(F53)</f>
        <v>1898</v>
      </c>
      <c r="G52" s="121">
        <f t="shared" si="0"/>
        <v>94.89999999999999</v>
      </c>
    </row>
    <row r="53" spans="1:7" ht="27">
      <c r="A53" s="309"/>
      <c r="B53" s="310"/>
      <c r="C53" s="41" t="s">
        <v>13</v>
      </c>
      <c r="D53" s="12" t="s">
        <v>75</v>
      </c>
      <c r="E53" s="71">
        <v>2000</v>
      </c>
      <c r="F53" s="73">
        <v>1898</v>
      </c>
      <c r="G53" s="122">
        <f t="shared" si="0"/>
        <v>94.89999999999999</v>
      </c>
    </row>
    <row r="54" spans="1:7" ht="57">
      <c r="A54" s="137"/>
      <c r="B54" s="20" t="s">
        <v>76</v>
      </c>
      <c r="C54" s="27"/>
      <c r="D54" s="28" t="s">
        <v>82</v>
      </c>
      <c r="E54" s="70">
        <f>SUM(E55:E61)</f>
        <v>1012899</v>
      </c>
      <c r="F54" s="64">
        <f>SUM(F55:F61)</f>
        <v>1011498.5100000001</v>
      </c>
      <c r="G54" s="121">
        <f t="shared" si="0"/>
        <v>99.86173448685408</v>
      </c>
    </row>
    <row r="55" spans="1:7" ht="15.75" customHeight="1">
      <c r="A55" s="297"/>
      <c r="B55" s="298"/>
      <c r="C55" s="41" t="s">
        <v>16</v>
      </c>
      <c r="D55" s="12" t="s">
        <v>77</v>
      </c>
      <c r="E55" s="71">
        <v>966227</v>
      </c>
      <c r="F55" s="73">
        <v>966877.41</v>
      </c>
      <c r="G55" s="122">
        <f t="shared" si="0"/>
        <v>100.06731440955387</v>
      </c>
    </row>
    <row r="56" spans="1:7" ht="15.75" customHeight="1">
      <c r="A56" s="311"/>
      <c r="B56" s="312"/>
      <c r="C56" s="41" t="s">
        <v>17</v>
      </c>
      <c r="D56" s="12" t="s">
        <v>79</v>
      </c>
      <c r="E56" s="71">
        <v>6036</v>
      </c>
      <c r="F56" s="73">
        <v>5997.3</v>
      </c>
      <c r="G56" s="122">
        <f t="shared" si="0"/>
        <v>99.35884691848906</v>
      </c>
    </row>
    <row r="57" spans="1:7" ht="15.75" customHeight="1">
      <c r="A57" s="311"/>
      <c r="B57" s="312"/>
      <c r="C57" s="41" t="s">
        <v>18</v>
      </c>
      <c r="D57" s="12" t="s">
        <v>78</v>
      </c>
      <c r="E57" s="71">
        <v>26218</v>
      </c>
      <c r="F57" s="73">
        <v>26228</v>
      </c>
      <c r="G57" s="122">
        <f t="shared" si="0"/>
        <v>100.0381417346861</v>
      </c>
    </row>
    <row r="58" spans="1:7" ht="15.75" customHeight="1">
      <c r="A58" s="311"/>
      <c r="B58" s="312"/>
      <c r="C58" s="41" t="s">
        <v>19</v>
      </c>
      <c r="D58" s="12" t="s">
        <v>80</v>
      </c>
      <c r="E58" s="71">
        <v>8318</v>
      </c>
      <c r="F58" s="73">
        <v>5895</v>
      </c>
      <c r="G58" s="122">
        <f t="shared" si="0"/>
        <v>70.87040153883144</v>
      </c>
    </row>
    <row r="59" spans="1:7" ht="15.75" customHeight="1">
      <c r="A59" s="311"/>
      <c r="B59" s="312"/>
      <c r="C59" s="41" t="s">
        <v>22</v>
      </c>
      <c r="D59" s="12" t="s">
        <v>81</v>
      </c>
      <c r="E59" s="71">
        <v>5000</v>
      </c>
      <c r="F59" s="73">
        <v>5295</v>
      </c>
      <c r="G59" s="122">
        <f t="shared" si="0"/>
        <v>105.89999999999999</v>
      </c>
    </row>
    <row r="60" spans="1:7" ht="15.75" customHeight="1">
      <c r="A60" s="311"/>
      <c r="B60" s="312"/>
      <c r="C60" s="41" t="s">
        <v>10</v>
      </c>
      <c r="D60" s="10" t="s">
        <v>122</v>
      </c>
      <c r="E60" s="71">
        <v>100</v>
      </c>
      <c r="F60" s="73">
        <v>106.4</v>
      </c>
      <c r="G60" s="122">
        <f t="shared" si="0"/>
        <v>106.4</v>
      </c>
    </row>
    <row r="61" spans="1:7" ht="27">
      <c r="A61" s="299"/>
      <c r="B61" s="300"/>
      <c r="C61" s="41" t="s">
        <v>14</v>
      </c>
      <c r="D61" s="10" t="s">
        <v>15</v>
      </c>
      <c r="E61" s="71">
        <v>1000</v>
      </c>
      <c r="F61" s="73">
        <v>1099.4</v>
      </c>
      <c r="G61" s="122">
        <f t="shared" si="0"/>
        <v>109.94000000000001</v>
      </c>
    </row>
    <row r="62" spans="1:7" ht="42.75">
      <c r="A62" s="137"/>
      <c r="B62" s="20" t="s">
        <v>46</v>
      </c>
      <c r="C62" s="92"/>
      <c r="D62" s="28" t="s">
        <v>83</v>
      </c>
      <c r="E62" s="70">
        <f>SUM(E63:E72)</f>
        <v>1143629</v>
      </c>
      <c r="F62" s="64">
        <f>SUM(F63:F72)</f>
        <v>1170567.74</v>
      </c>
      <c r="G62" s="121">
        <f t="shared" si="0"/>
        <v>102.35554887118113</v>
      </c>
    </row>
    <row r="63" spans="1:7" ht="15.75" customHeight="1">
      <c r="A63" s="297"/>
      <c r="B63" s="298"/>
      <c r="C63" s="41" t="s">
        <v>16</v>
      </c>
      <c r="D63" s="12" t="s">
        <v>77</v>
      </c>
      <c r="E63" s="71">
        <v>347000</v>
      </c>
      <c r="F63" s="73">
        <v>353902.21</v>
      </c>
      <c r="G63" s="122">
        <f t="shared" si="0"/>
        <v>101.98910951008646</v>
      </c>
    </row>
    <row r="64" spans="1:7" ht="15.75" customHeight="1">
      <c r="A64" s="311"/>
      <c r="B64" s="312"/>
      <c r="C64" s="41" t="s">
        <v>17</v>
      </c>
      <c r="D64" s="12" t="s">
        <v>79</v>
      </c>
      <c r="E64" s="71">
        <v>571496</v>
      </c>
      <c r="F64" s="73">
        <v>571354.48</v>
      </c>
      <c r="G64" s="122">
        <f t="shared" si="0"/>
        <v>99.9752369220432</v>
      </c>
    </row>
    <row r="65" spans="1:7" ht="15.75" customHeight="1">
      <c r="A65" s="311"/>
      <c r="B65" s="312"/>
      <c r="C65" s="41" t="s">
        <v>18</v>
      </c>
      <c r="D65" s="12" t="s">
        <v>78</v>
      </c>
      <c r="E65" s="71">
        <v>21000</v>
      </c>
      <c r="F65" s="73">
        <v>21556.08</v>
      </c>
      <c r="G65" s="122">
        <f t="shared" si="0"/>
        <v>102.64800000000001</v>
      </c>
    </row>
    <row r="66" spans="1:7" ht="15.75" customHeight="1">
      <c r="A66" s="311"/>
      <c r="B66" s="312"/>
      <c r="C66" s="41" t="s">
        <v>19</v>
      </c>
      <c r="D66" s="12" t="s">
        <v>80</v>
      </c>
      <c r="E66" s="71">
        <v>71433</v>
      </c>
      <c r="F66" s="73">
        <v>77941.13</v>
      </c>
      <c r="G66" s="122">
        <f t="shared" si="0"/>
        <v>109.11081712933799</v>
      </c>
    </row>
    <row r="67" spans="1:7" ht="15.75" customHeight="1">
      <c r="A67" s="311"/>
      <c r="B67" s="312"/>
      <c r="C67" s="41" t="s">
        <v>20</v>
      </c>
      <c r="D67" s="12" t="s">
        <v>109</v>
      </c>
      <c r="E67" s="71">
        <v>37000</v>
      </c>
      <c r="F67" s="73">
        <v>36554</v>
      </c>
      <c r="G67" s="122">
        <f t="shared" si="0"/>
        <v>98.7945945945946</v>
      </c>
    </row>
    <row r="68" spans="1:7" ht="15.75" customHeight="1">
      <c r="A68" s="311"/>
      <c r="B68" s="312"/>
      <c r="C68" s="41" t="s">
        <v>104</v>
      </c>
      <c r="D68" s="12" t="s">
        <v>105</v>
      </c>
      <c r="E68" s="71">
        <v>2100</v>
      </c>
      <c r="F68" s="73">
        <v>3010</v>
      </c>
      <c r="G68" s="122">
        <f t="shared" si="0"/>
        <v>143.33333333333334</v>
      </c>
    </row>
    <row r="69" spans="1:7" ht="15.75" customHeight="1">
      <c r="A69" s="311"/>
      <c r="B69" s="312"/>
      <c r="C69" s="41" t="s">
        <v>21</v>
      </c>
      <c r="D69" s="12" t="s">
        <v>47</v>
      </c>
      <c r="E69" s="71">
        <v>100</v>
      </c>
      <c r="F69" s="73">
        <v>0</v>
      </c>
      <c r="G69" s="122">
        <f t="shared" si="0"/>
        <v>0</v>
      </c>
    </row>
    <row r="70" spans="1:7" ht="15.75" customHeight="1">
      <c r="A70" s="311"/>
      <c r="B70" s="312"/>
      <c r="C70" s="41" t="s">
        <v>22</v>
      </c>
      <c r="D70" s="10" t="s">
        <v>81</v>
      </c>
      <c r="E70" s="71">
        <v>88000</v>
      </c>
      <c r="F70" s="73">
        <v>100151</v>
      </c>
      <c r="G70" s="122">
        <f t="shared" si="0"/>
        <v>113.80795454545454</v>
      </c>
    </row>
    <row r="71" spans="1:7" ht="15.75" customHeight="1">
      <c r="A71" s="311"/>
      <c r="B71" s="312"/>
      <c r="C71" s="41" t="s">
        <v>10</v>
      </c>
      <c r="D71" s="10" t="s">
        <v>72</v>
      </c>
      <c r="E71" s="71">
        <v>3500</v>
      </c>
      <c r="F71" s="73">
        <v>4676</v>
      </c>
      <c r="G71" s="122">
        <f t="shared" si="0"/>
        <v>133.6</v>
      </c>
    </row>
    <row r="72" spans="1:7" ht="27">
      <c r="A72" s="299"/>
      <c r="B72" s="300"/>
      <c r="C72" s="41" t="s">
        <v>14</v>
      </c>
      <c r="D72" s="12" t="s">
        <v>15</v>
      </c>
      <c r="E72" s="71">
        <v>2000</v>
      </c>
      <c r="F72" s="73">
        <v>1422.84</v>
      </c>
      <c r="G72" s="122">
        <f t="shared" si="0"/>
        <v>71.142</v>
      </c>
    </row>
    <row r="73" spans="1:7" ht="42.75">
      <c r="A73" s="137"/>
      <c r="B73" s="20" t="s">
        <v>84</v>
      </c>
      <c r="C73" s="92"/>
      <c r="D73" s="28" t="s">
        <v>85</v>
      </c>
      <c r="E73" s="70">
        <f>SUM(E74:E75)</f>
        <v>19500</v>
      </c>
      <c r="F73" s="70">
        <f>SUM(F74:F75)</f>
        <v>19617</v>
      </c>
      <c r="G73" s="121">
        <f t="shared" si="0"/>
        <v>100.6</v>
      </c>
    </row>
    <row r="74" spans="1:7" ht="15.75" customHeight="1">
      <c r="A74" s="309"/>
      <c r="B74" s="310"/>
      <c r="C74" s="41" t="s">
        <v>23</v>
      </c>
      <c r="D74" s="12" t="s">
        <v>86</v>
      </c>
      <c r="E74" s="71">
        <v>17000</v>
      </c>
      <c r="F74" s="73">
        <v>16653</v>
      </c>
      <c r="G74" s="122">
        <f t="shared" si="0"/>
        <v>97.95882352941176</v>
      </c>
    </row>
    <row r="75" spans="1:7" ht="15.75" customHeight="1">
      <c r="A75" s="198"/>
      <c r="B75" s="199"/>
      <c r="C75" s="41" t="s">
        <v>170</v>
      </c>
      <c r="D75" s="12" t="s">
        <v>171</v>
      </c>
      <c r="E75" s="71">
        <v>2500</v>
      </c>
      <c r="F75" s="73">
        <v>2964</v>
      </c>
      <c r="G75" s="122">
        <f t="shared" si="0"/>
        <v>118.56</v>
      </c>
    </row>
    <row r="76" spans="1:7" ht="28.5">
      <c r="A76" s="138"/>
      <c r="B76" s="29" t="s">
        <v>87</v>
      </c>
      <c r="C76" s="93"/>
      <c r="D76" s="28" t="s">
        <v>88</v>
      </c>
      <c r="E76" s="70">
        <f>SUM(E77:E78)</f>
        <v>2212960</v>
      </c>
      <c r="F76" s="64">
        <f>SUM(F77:F78)</f>
        <v>2265037.72</v>
      </c>
      <c r="G76" s="121">
        <f t="shared" si="0"/>
        <v>102.35330597932182</v>
      </c>
    </row>
    <row r="77" spans="1:7" ht="15.75" customHeight="1">
      <c r="A77" s="297"/>
      <c r="B77" s="298"/>
      <c r="C77" s="41" t="s">
        <v>25</v>
      </c>
      <c r="D77" s="12" t="s">
        <v>89</v>
      </c>
      <c r="E77" s="71">
        <v>2182960</v>
      </c>
      <c r="F77" s="73">
        <v>2232507</v>
      </c>
      <c r="G77" s="122">
        <f t="shared" si="0"/>
        <v>102.2697163484443</v>
      </c>
    </row>
    <row r="78" spans="1:7" ht="15.75" customHeight="1">
      <c r="A78" s="299"/>
      <c r="B78" s="300"/>
      <c r="C78" s="41" t="s">
        <v>26</v>
      </c>
      <c r="D78" s="12" t="s">
        <v>90</v>
      </c>
      <c r="E78" s="71">
        <v>30000</v>
      </c>
      <c r="F78" s="73">
        <v>32530.72</v>
      </c>
      <c r="G78" s="122">
        <f t="shared" si="0"/>
        <v>108.43573333333335</v>
      </c>
    </row>
    <row r="79" spans="1:7" ht="15">
      <c r="A79" s="139">
        <v>758</v>
      </c>
      <c r="B79" s="34"/>
      <c r="C79" s="32"/>
      <c r="D79" s="34" t="s">
        <v>91</v>
      </c>
      <c r="E79" s="72">
        <f>SUM(E80,E82,E84,E86,E90,)</f>
        <v>7709847.18</v>
      </c>
      <c r="F79" s="72">
        <f>SUM(F80,F82,F84,F86,F90,)</f>
        <v>7965933.19</v>
      </c>
      <c r="G79" s="123">
        <f t="shared" si="0"/>
        <v>103.3215445652971</v>
      </c>
    </row>
    <row r="80" spans="1:7" ht="28.5">
      <c r="A80" s="140"/>
      <c r="B80" s="31">
        <v>75801</v>
      </c>
      <c r="C80" s="29"/>
      <c r="D80" s="28" t="s">
        <v>92</v>
      </c>
      <c r="E80" s="78">
        <f>SUM(E81)</f>
        <v>4818241</v>
      </c>
      <c r="F80" s="79">
        <f>SUM(F81)</f>
        <v>4818241</v>
      </c>
      <c r="G80" s="141">
        <f t="shared" si="0"/>
        <v>100</v>
      </c>
    </row>
    <row r="81" spans="1:7" ht="13.5">
      <c r="A81" s="142"/>
      <c r="B81" s="57"/>
      <c r="C81" s="49" t="s">
        <v>93</v>
      </c>
      <c r="D81" s="4" t="s">
        <v>94</v>
      </c>
      <c r="E81" s="65">
        <v>4818241</v>
      </c>
      <c r="F81" s="73">
        <v>4818241</v>
      </c>
      <c r="G81" s="122">
        <f t="shared" si="0"/>
        <v>100</v>
      </c>
    </row>
    <row r="82" spans="1:7" ht="28.5">
      <c r="A82" s="209"/>
      <c r="B82" s="168">
        <v>75802</v>
      </c>
      <c r="C82" s="183"/>
      <c r="D82" s="184" t="s">
        <v>172</v>
      </c>
      <c r="E82" s="208">
        <f>SUM(E83)</f>
        <v>146313</v>
      </c>
      <c r="F82" s="208">
        <f>SUM(F83)</f>
        <v>146313</v>
      </c>
      <c r="G82" s="146">
        <f t="shared" si="0"/>
        <v>100</v>
      </c>
    </row>
    <row r="83" spans="1:7" ht="13.5">
      <c r="A83" s="142"/>
      <c r="B83" s="57"/>
      <c r="C83" s="49" t="s">
        <v>173</v>
      </c>
      <c r="D83" s="4" t="s">
        <v>174</v>
      </c>
      <c r="E83" s="65">
        <v>146313</v>
      </c>
      <c r="F83" s="73">
        <v>146313</v>
      </c>
      <c r="G83" s="122">
        <f t="shared" si="0"/>
        <v>100</v>
      </c>
    </row>
    <row r="84" spans="1:7" ht="19.5" customHeight="1">
      <c r="A84" s="135"/>
      <c r="B84" s="31">
        <v>75807</v>
      </c>
      <c r="C84" s="20"/>
      <c r="D84" s="14" t="s">
        <v>95</v>
      </c>
      <c r="E84" s="70">
        <f>SUM(E85)</f>
        <v>2624580</v>
      </c>
      <c r="F84" s="64">
        <f>SUM(F85)</f>
        <v>2624580</v>
      </c>
      <c r="G84" s="121">
        <f t="shared" si="0"/>
        <v>100</v>
      </c>
    </row>
    <row r="85" spans="1:7" ht="13.5">
      <c r="A85" s="252"/>
      <c r="B85" s="253"/>
      <c r="C85" s="49" t="s">
        <v>93</v>
      </c>
      <c r="D85" s="4" t="s">
        <v>94</v>
      </c>
      <c r="E85" s="65">
        <v>2624580</v>
      </c>
      <c r="F85" s="73">
        <v>2624580</v>
      </c>
      <c r="G85" s="122">
        <f t="shared" si="0"/>
        <v>100</v>
      </c>
    </row>
    <row r="86" spans="1:7" ht="15.75">
      <c r="A86" s="135"/>
      <c r="B86" s="31">
        <v>75814</v>
      </c>
      <c r="C86" s="20"/>
      <c r="D86" s="14" t="s">
        <v>97</v>
      </c>
      <c r="E86" s="70">
        <f>SUM(E87:E89)</f>
        <v>70591.18</v>
      </c>
      <c r="F86" s="70">
        <f>SUM(F87:F89)</f>
        <v>326677.19</v>
      </c>
      <c r="G86" s="121">
        <f t="shared" si="0"/>
        <v>462.7733804704781</v>
      </c>
    </row>
    <row r="87" spans="1:7" ht="26.25">
      <c r="A87" s="211"/>
      <c r="B87" s="212"/>
      <c r="C87" s="213" t="s">
        <v>175</v>
      </c>
      <c r="D87" s="214" t="s">
        <v>176</v>
      </c>
      <c r="E87" s="215"/>
      <c r="F87" s="218">
        <v>253220.21</v>
      </c>
      <c r="G87" s="216"/>
    </row>
    <row r="88" spans="1:7" ht="13.5">
      <c r="A88" s="252"/>
      <c r="B88" s="253"/>
      <c r="C88" s="49" t="s">
        <v>44</v>
      </c>
      <c r="D88" s="4" t="s">
        <v>45</v>
      </c>
      <c r="E88" s="65">
        <v>51000</v>
      </c>
      <c r="F88" s="73">
        <v>53865.8</v>
      </c>
      <c r="G88" s="122">
        <f t="shared" si="0"/>
        <v>105.61921568627453</v>
      </c>
    </row>
    <row r="89" spans="1:7" ht="27">
      <c r="A89" s="196"/>
      <c r="B89" s="197"/>
      <c r="C89" s="49" t="s">
        <v>48</v>
      </c>
      <c r="D89" s="8" t="s">
        <v>103</v>
      </c>
      <c r="E89" s="65">
        <v>19591.18</v>
      </c>
      <c r="F89" s="73">
        <v>19591.18</v>
      </c>
      <c r="G89" s="122">
        <f t="shared" si="0"/>
        <v>100</v>
      </c>
    </row>
    <row r="90" spans="1:7" ht="21" customHeight="1">
      <c r="A90" s="140"/>
      <c r="B90" s="31">
        <v>75831</v>
      </c>
      <c r="C90" s="20"/>
      <c r="D90" s="14" t="s">
        <v>96</v>
      </c>
      <c r="E90" s="70">
        <f>SUM(E91)</f>
        <v>50122</v>
      </c>
      <c r="F90" s="64">
        <f>SUM(F91)</f>
        <v>50122</v>
      </c>
      <c r="G90" s="121">
        <f t="shared" si="0"/>
        <v>100</v>
      </c>
    </row>
    <row r="91" spans="1:7" ht="13.5">
      <c r="A91" s="252"/>
      <c r="B91" s="253"/>
      <c r="C91" s="49" t="s">
        <v>93</v>
      </c>
      <c r="D91" s="4" t="s">
        <v>94</v>
      </c>
      <c r="E91" s="65">
        <v>50122</v>
      </c>
      <c r="F91" s="73">
        <v>50122</v>
      </c>
      <c r="G91" s="122">
        <f t="shared" si="0"/>
        <v>100</v>
      </c>
    </row>
    <row r="92" spans="1:7" ht="15">
      <c r="A92" s="119">
        <v>801</v>
      </c>
      <c r="B92" s="52"/>
      <c r="C92" s="97"/>
      <c r="D92" s="30" t="s">
        <v>27</v>
      </c>
      <c r="E92" s="61">
        <f>SUM(E93,E98,E100,E106,E109,)</f>
        <v>520487</v>
      </c>
      <c r="F92" s="61">
        <f>SUM(F93,F98,F100,F106,F109,)</f>
        <v>501544.32999999996</v>
      </c>
      <c r="G92" s="123">
        <f t="shared" si="0"/>
        <v>96.36058729612843</v>
      </c>
    </row>
    <row r="93" spans="1:7" ht="15.75">
      <c r="A93" s="136"/>
      <c r="B93" s="17" t="s">
        <v>132</v>
      </c>
      <c r="C93" s="17"/>
      <c r="D93" s="16" t="s">
        <v>133</v>
      </c>
      <c r="E93" s="63">
        <f>SUM(E94:E97)</f>
        <v>148818</v>
      </c>
      <c r="F93" s="63">
        <f>SUM(F94:F97)</f>
        <v>141227.78</v>
      </c>
      <c r="G93" s="128">
        <f t="shared" si="0"/>
        <v>94.89966267521402</v>
      </c>
    </row>
    <row r="94" spans="1:7" ht="13.5">
      <c r="A94" s="256"/>
      <c r="B94" s="257"/>
      <c r="C94" s="217" t="s">
        <v>44</v>
      </c>
      <c r="D94" s="229" t="s">
        <v>45</v>
      </c>
      <c r="E94" s="218">
        <v>3500</v>
      </c>
      <c r="F94" s="218">
        <v>4173</v>
      </c>
      <c r="G94" s="210"/>
    </row>
    <row r="95" spans="1:7" ht="54.75">
      <c r="A95" s="258"/>
      <c r="B95" s="259"/>
      <c r="C95" s="101" t="s">
        <v>70</v>
      </c>
      <c r="D95" s="8" t="s">
        <v>71</v>
      </c>
      <c r="E95" s="102">
        <v>54898</v>
      </c>
      <c r="F95" s="102">
        <v>53584.47</v>
      </c>
      <c r="G95" s="143">
        <f t="shared" si="0"/>
        <v>97.60732631425553</v>
      </c>
    </row>
    <row r="96" spans="1:7" ht="27">
      <c r="A96" s="258"/>
      <c r="B96" s="259"/>
      <c r="C96" s="101" t="s">
        <v>48</v>
      </c>
      <c r="D96" s="8" t="s">
        <v>103</v>
      </c>
      <c r="E96" s="102">
        <v>80520</v>
      </c>
      <c r="F96" s="102">
        <v>73480</v>
      </c>
      <c r="G96" s="143">
        <f t="shared" si="0"/>
        <v>91.2568306010929</v>
      </c>
    </row>
    <row r="97" spans="1:7" ht="41.25">
      <c r="A97" s="260"/>
      <c r="B97" s="261"/>
      <c r="C97" s="101" t="s">
        <v>152</v>
      </c>
      <c r="D97" s="8" t="s">
        <v>153</v>
      </c>
      <c r="E97" s="102">
        <v>9900</v>
      </c>
      <c r="F97" s="102">
        <v>9990.31</v>
      </c>
      <c r="G97" s="143">
        <f t="shared" si="0"/>
        <v>100.91222222222223</v>
      </c>
    </row>
    <row r="98" spans="1:7" ht="25.5" customHeight="1">
      <c r="A98" s="136"/>
      <c r="B98" s="17" t="s">
        <v>134</v>
      </c>
      <c r="C98" s="17"/>
      <c r="D98" s="16" t="s">
        <v>135</v>
      </c>
      <c r="E98" s="63">
        <f>SUM(E99)</f>
        <v>18732</v>
      </c>
      <c r="F98" s="63">
        <f>SUM(F99)</f>
        <v>18732</v>
      </c>
      <c r="G98" s="144">
        <f t="shared" si="0"/>
        <v>100</v>
      </c>
    </row>
    <row r="99" spans="1:7" ht="27">
      <c r="A99" s="313"/>
      <c r="B99" s="314"/>
      <c r="C99" s="101" t="s">
        <v>48</v>
      </c>
      <c r="D99" s="8" t="s">
        <v>103</v>
      </c>
      <c r="E99" s="102">
        <v>18732</v>
      </c>
      <c r="F99" s="102">
        <v>18732</v>
      </c>
      <c r="G99" s="156">
        <f t="shared" si="0"/>
        <v>100</v>
      </c>
    </row>
    <row r="100" spans="1:7" ht="15.75">
      <c r="A100" s="136"/>
      <c r="B100" s="17" t="s">
        <v>123</v>
      </c>
      <c r="C100" s="17"/>
      <c r="D100" s="16" t="s">
        <v>28</v>
      </c>
      <c r="E100" s="63">
        <f>SUM(E101:E105)</f>
        <v>211722</v>
      </c>
      <c r="F100" s="63">
        <f>SUM(F101:F105)</f>
        <v>210679.58000000002</v>
      </c>
      <c r="G100" s="133">
        <f t="shared" si="0"/>
        <v>99.50764681988646</v>
      </c>
    </row>
    <row r="101" spans="1:7" ht="27">
      <c r="A101" s="270"/>
      <c r="B101" s="271"/>
      <c r="C101" s="41" t="s">
        <v>143</v>
      </c>
      <c r="D101" s="12" t="s">
        <v>144</v>
      </c>
      <c r="E101" s="71">
        <v>20000</v>
      </c>
      <c r="F101" s="76">
        <v>17892.5</v>
      </c>
      <c r="G101" s="122">
        <f t="shared" si="0"/>
        <v>89.4625</v>
      </c>
    </row>
    <row r="102" spans="1:7" ht="13.5">
      <c r="A102" s="307"/>
      <c r="B102" s="308"/>
      <c r="C102" s="41" t="s">
        <v>3</v>
      </c>
      <c r="D102" s="36" t="s">
        <v>41</v>
      </c>
      <c r="E102" s="71">
        <v>30000</v>
      </c>
      <c r="F102" s="76">
        <v>31045.08</v>
      </c>
      <c r="G102" s="122">
        <f t="shared" si="0"/>
        <v>103.48360000000001</v>
      </c>
    </row>
    <row r="103" spans="1:7" ht="13.5">
      <c r="A103" s="307"/>
      <c r="B103" s="308"/>
      <c r="C103" s="41" t="s">
        <v>44</v>
      </c>
      <c r="D103" s="36" t="s">
        <v>45</v>
      </c>
      <c r="E103" s="71"/>
      <c r="F103" s="76">
        <v>20</v>
      </c>
      <c r="G103" s="122"/>
    </row>
    <row r="104" spans="1:7" ht="27">
      <c r="A104" s="307"/>
      <c r="B104" s="308"/>
      <c r="C104" s="41" t="s">
        <v>48</v>
      </c>
      <c r="D104" s="8" t="s">
        <v>103</v>
      </c>
      <c r="E104" s="71">
        <v>159222</v>
      </c>
      <c r="F104" s="76">
        <v>159222</v>
      </c>
      <c r="G104" s="122">
        <f t="shared" si="0"/>
        <v>100</v>
      </c>
    </row>
    <row r="105" spans="1:7" ht="41.25">
      <c r="A105" s="172"/>
      <c r="B105" s="173"/>
      <c r="C105" s="41" t="s">
        <v>152</v>
      </c>
      <c r="D105" s="8" t="s">
        <v>153</v>
      </c>
      <c r="E105" s="71">
        <v>2500</v>
      </c>
      <c r="F105" s="176">
        <v>2500</v>
      </c>
      <c r="G105" s="122">
        <f t="shared" si="0"/>
        <v>100</v>
      </c>
    </row>
    <row r="106" spans="1:7" ht="15.75">
      <c r="A106" s="145"/>
      <c r="B106" s="103" t="s">
        <v>139</v>
      </c>
      <c r="C106" s="103"/>
      <c r="D106" s="109" t="s">
        <v>29</v>
      </c>
      <c r="E106" s="105">
        <f>SUM(E107:E108)</f>
        <v>31050</v>
      </c>
      <c r="F106" s="105">
        <f>SUM(F107:F108)</f>
        <v>29705.87</v>
      </c>
      <c r="G106" s="146">
        <f t="shared" si="0"/>
        <v>95.67107890499194</v>
      </c>
    </row>
    <row r="107" spans="1:7" ht="54.75">
      <c r="A107" s="305"/>
      <c r="B107" s="306"/>
      <c r="C107" s="41" t="s">
        <v>70</v>
      </c>
      <c r="D107" s="8" t="s">
        <v>71</v>
      </c>
      <c r="E107" s="71">
        <v>18600</v>
      </c>
      <c r="F107" s="76">
        <v>17755.94</v>
      </c>
      <c r="G107" s="122">
        <f t="shared" si="0"/>
        <v>95.46204301075268</v>
      </c>
    </row>
    <row r="108" spans="1:7" ht="27">
      <c r="A108" s="171"/>
      <c r="B108" s="37"/>
      <c r="C108" s="41" t="s">
        <v>48</v>
      </c>
      <c r="D108" s="8" t="s">
        <v>103</v>
      </c>
      <c r="E108" s="71">
        <v>12450</v>
      </c>
      <c r="F108" s="76">
        <v>11949.93</v>
      </c>
      <c r="G108" s="122">
        <f t="shared" si="0"/>
        <v>95.9833734939759</v>
      </c>
    </row>
    <row r="109" spans="1:7" ht="15.75">
      <c r="A109" s="120"/>
      <c r="B109" s="17" t="s">
        <v>117</v>
      </c>
      <c r="C109" s="17"/>
      <c r="D109" s="16" t="s">
        <v>118</v>
      </c>
      <c r="E109" s="63">
        <f>SUM(E110:E112)</f>
        <v>110165</v>
      </c>
      <c r="F109" s="64">
        <f>SUM(F110:F112)</f>
        <v>101199.1</v>
      </c>
      <c r="G109" s="121">
        <f t="shared" si="0"/>
        <v>91.86138973358146</v>
      </c>
    </row>
    <row r="110" spans="1:7" ht="42.75" customHeight="1">
      <c r="A110" s="270"/>
      <c r="B110" s="271"/>
      <c r="C110" s="41" t="s">
        <v>145</v>
      </c>
      <c r="D110" s="12" t="s">
        <v>146</v>
      </c>
      <c r="E110" s="71">
        <v>98165</v>
      </c>
      <c r="F110" s="73">
        <v>89939.1</v>
      </c>
      <c r="G110" s="143">
        <f t="shared" si="0"/>
        <v>91.62033311261652</v>
      </c>
    </row>
    <row r="111" spans="1:7" ht="24" customHeight="1">
      <c r="A111" s="307"/>
      <c r="B111" s="308"/>
      <c r="C111" s="41" t="s">
        <v>10</v>
      </c>
      <c r="D111" s="12" t="s">
        <v>72</v>
      </c>
      <c r="E111" s="71"/>
      <c r="F111" s="73">
        <v>531</v>
      </c>
      <c r="G111" s="143"/>
    </row>
    <row r="112" spans="1:7" ht="15.75" customHeight="1">
      <c r="A112" s="272"/>
      <c r="B112" s="273"/>
      <c r="C112" s="41" t="s">
        <v>3</v>
      </c>
      <c r="D112" s="12" t="s">
        <v>41</v>
      </c>
      <c r="E112" s="71">
        <v>12000</v>
      </c>
      <c r="F112" s="73">
        <v>10729</v>
      </c>
      <c r="G112" s="143">
        <f>F112/E112*100</f>
        <v>89.40833333333333</v>
      </c>
    </row>
    <row r="113" spans="1:7" ht="15.75">
      <c r="A113" s="147" t="s">
        <v>98</v>
      </c>
      <c r="B113" s="33"/>
      <c r="C113" s="32"/>
      <c r="D113" s="34" t="s">
        <v>100</v>
      </c>
      <c r="E113" s="72">
        <f>SUM(D114:E114)</f>
        <v>73450</v>
      </c>
      <c r="F113" s="68">
        <f>SUM(F114)</f>
        <v>80200.55</v>
      </c>
      <c r="G113" s="123">
        <f aca="true" t="shared" si="1" ref="G113:G178">F113/E113*100</f>
        <v>109.19067392784207</v>
      </c>
    </row>
    <row r="114" spans="1:7" ht="15.75">
      <c r="A114" s="126"/>
      <c r="B114" s="20" t="s">
        <v>65</v>
      </c>
      <c r="C114" s="92"/>
      <c r="D114" s="14" t="s">
        <v>99</v>
      </c>
      <c r="E114" s="70">
        <f>SUM(D115:E115)</f>
        <v>73450</v>
      </c>
      <c r="F114" s="64">
        <f>SUM(F115)</f>
        <v>80200.55</v>
      </c>
      <c r="G114" s="121">
        <f t="shared" si="1"/>
        <v>109.19067392784207</v>
      </c>
    </row>
    <row r="115" spans="1:7" ht="27">
      <c r="A115" s="305"/>
      <c r="B115" s="306"/>
      <c r="C115" s="41" t="s">
        <v>24</v>
      </c>
      <c r="D115" s="12" t="s">
        <v>53</v>
      </c>
      <c r="E115" s="71">
        <v>73450</v>
      </c>
      <c r="F115" s="73">
        <v>80200.55</v>
      </c>
      <c r="G115" s="122">
        <f t="shared" si="1"/>
        <v>109.19067392784207</v>
      </c>
    </row>
    <row r="116" spans="1:7" ht="15">
      <c r="A116" s="119" t="s">
        <v>39</v>
      </c>
      <c r="B116" s="52"/>
      <c r="C116" s="51"/>
      <c r="D116" s="30" t="s">
        <v>30</v>
      </c>
      <c r="E116" s="61">
        <f>SUM(E134,E132,E130,E128,E126,E123,E120,E117)</f>
        <v>864820.2</v>
      </c>
      <c r="F116" s="61">
        <f>SUM(F134,F132,F130,F128,F126,F123,F120,F117)</f>
        <v>864995.3899999999</v>
      </c>
      <c r="G116" s="123">
        <f t="shared" si="1"/>
        <v>100.02025738991757</v>
      </c>
    </row>
    <row r="117" spans="1:7" ht="15.75">
      <c r="A117" s="148"/>
      <c r="B117" s="21">
        <v>85203</v>
      </c>
      <c r="C117" s="22"/>
      <c r="D117" s="23" t="s">
        <v>66</v>
      </c>
      <c r="E117" s="80">
        <f>SUM(E118:E119)</f>
        <v>538453.2</v>
      </c>
      <c r="F117" s="80">
        <f>SUM(F118:F119)</f>
        <v>538555.13</v>
      </c>
      <c r="G117" s="121">
        <f t="shared" si="1"/>
        <v>100.01893015028978</v>
      </c>
    </row>
    <row r="118" spans="1:7" ht="48.75" customHeight="1">
      <c r="A118" s="268"/>
      <c r="B118" s="269"/>
      <c r="C118" s="18">
        <v>2010</v>
      </c>
      <c r="D118" s="8" t="s">
        <v>71</v>
      </c>
      <c r="E118" s="81">
        <v>538103.2</v>
      </c>
      <c r="F118" s="73">
        <v>538103.2</v>
      </c>
      <c r="G118" s="122">
        <f t="shared" si="1"/>
        <v>100</v>
      </c>
    </row>
    <row r="119" spans="1:7" ht="45" customHeight="1">
      <c r="A119" s="289"/>
      <c r="B119" s="290"/>
      <c r="C119" s="18">
        <v>2360</v>
      </c>
      <c r="D119" s="8" t="s">
        <v>43</v>
      </c>
      <c r="E119" s="81">
        <v>350</v>
      </c>
      <c r="F119" s="73">
        <v>451.93</v>
      </c>
      <c r="G119" s="122">
        <f t="shared" si="1"/>
        <v>129.12285714285713</v>
      </c>
    </row>
    <row r="120" spans="1:7" ht="84.75" customHeight="1">
      <c r="A120" s="149"/>
      <c r="B120" s="21">
        <v>85213</v>
      </c>
      <c r="C120" s="22"/>
      <c r="D120" s="24" t="s">
        <v>113</v>
      </c>
      <c r="E120" s="95">
        <f>SUM(E121:E122)</f>
        <v>21632</v>
      </c>
      <c r="F120" s="95">
        <f>SUM(F121:F122)</f>
        <v>21148.17</v>
      </c>
      <c r="G120" s="121">
        <f t="shared" si="1"/>
        <v>97.7633598372781</v>
      </c>
    </row>
    <row r="121" spans="1:7" ht="54.75">
      <c r="A121" s="268"/>
      <c r="B121" s="269"/>
      <c r="C121" s="19">
        <v>2010</v>
      </c>
      <c r="D121" s="8" t="s">
        <v>71</v>
      </c>
      <c r="E121" s="82">
        <v>9170</v>
      </c>
      <c r="F121" s="73">
        <v>9015.3</v>
      </c>
      <c r="G121" s="122">
        <f t="shared" si="1"/>
        <v>98.31297709923663</v>
      </c>
    </row>
    <row r="122" spans="1:7" ht="27">
      <c r="A122" s="289"/>
      <c r="B122" s="290"/>
      <c r="C122" s="19">
        <v>2030</v>
      </c>
      <c r="D122" s="8" t="s">
        <v>103</v>
      </c>
      <c r="E122" s="82">
        <v>12462</v>
      </c>
      <c r="F122" s="73">
        <v>12132.87</v>
      </c>
      <c r="G122" s="122">
        <f t="shared" si="1"/>
        <v>97.35893115069813</v>
      </c>
    </row>
    <row r="123" spans="1:7" ht="32.25">
      <c r="A123" s="149"/>
      <c r="B123" s="21">
        <v>85214</v>
      </c>
      <c r="C123" s="22"/>
      <c r="D123" s="24" t="s">
        <v>49</v>
      </c>
      <c r="E123" s="80">
        <f>SUM(E124:E125)</f>
        <v>27543</v>
      </c>
      <c r="F123" s="80">
        <f>SUM(F124:F125)</f>
        <v>27542.54</v>
      </c>
      <c r="G123" s="121">
        <f t="shared" si="1"/>
        <v>99.9983298841811</v>
      </c>
    </row>
    <row r="124" spans="1:7" ht="27">
      <c r="A124" s="268"/>
      <c r="B124" s="269"/>
      <c r="C124" s="38">
        <v>2030</v>
      </c>
      <c r="D124" s="8" t="s">
        <v>103</v>
      </c>
      <c r="E124" s="82">
        <v>26500</v>
      </c>
      <c r="F124" s="73">
        <v>26500</v>
      </c>
      <c r="G124" s="122">
        <f t="shared" si="1"/>
        <v>100</v>
      </c>
    </row>
    <row r="125" spans="1:7" ht="27">
      <c r="A125" s="195"/>
      <c r="B125" s="38"/>
      <c r="C125" s="38">
        <v>2950</v>
      </c>
      <c r="D125" s="8" t="s">
        <v>181</v>
      </c>
      <c r="E125" s="82">
        <v>1043</v>
      </c>
      <c r="F125" s="73">
        <v>1042.54</v>
      </c>
      <c r="G125" s="122">
        <f t="shared" si="1"/>
        <v>99.95589645254074</v>
      </c>
    </row>
    <row r="126" spans="1:7" ht="15.75">
      <c r="A126" s="151"/>
      <c r="B126" s="22">
        <v>85216</v>
      </c>
      <c r="C126" s="88"/>
      <c r="D126" s="24" t="s">
        <v>114</v>
      </c>
      <c r="E126" s="80">
        <f>SUM(E127)</f>
        <v>136209</v>
      </c>
      <c r="F126" s="87">
        <f>SUM(F127)</f>
        <v>136209</v>
      </c>
      <c r="G126" s="131">
        <f t="shared" si="1"/>
        <v>100</v>
      </c>
    </row>
    <row r="127" spans="1:7" ht="27">
      <c r="A127" s="266"/>
      <c r="B127" s="267"/>
      <c r="C127" s="38">
        <v>2030</v>
      </c>
      <c r="D127" s="8" t="s">
        <v>103</v>
      </c>
      <c r="E127" s="82">
        <v>136209</v>
      </c>
      <c r="F127" s="73">
        <v>136209</v>
      </c>
      <c r="G127" s="122">
        <f t="shared" si="1"/>
        <v>100</v>
      </c>
    </row>
    <row r="128" spans="1:7" ht="15.75">
      <c r="A128" s="152"/>
      <c r="B128" s="113">
        <v>85219</v>
      </c>
      <c r="C128" s="39"/>
      <c r="D128" s="40" t="s">
        <v>102</v>
      </c>
      <c r="E128" s="83">
        <f>SUM(E129:E129)</f>
        <v>107316</v>
      </c>
      <c r="F128" s="64">
        <f>SUM(F129:F129)</f>
        <v>107316</v>
      </c>
      <c r="G128" s="121">
        <f t="shared" si="1"/>
        <v>100</v>
      </c>
    </row>
    <row r="129" spans="1:7" ht="27">
      <c r="A129" s="283"/>
      <c r="B129" s="284"/>
      <c r="C129" s="38">
        <v>2030</v>
      </c>
      <c r="D129" s="8" t="s">
        <v>103</v>
      </c>
      <c r="E129" s="82">
        <v>107316</v>
      </c>
      <c r="F129" s="73">
        <v>107316</v>
      </c>
      <c r="G129" s="122">
        <f t="shared" si="1"/>
        <v>100</v>
      </c>
    </row>
    <row r="130" spans="1:7" ht="32.25">
      <c r="A130" s="153"/>
      <c r="B130" s="21">
        <v>85228</v>
      </c>
      <c r="C130" s="22"/>
      <c r="D130" s="24" t="s">
        <v>101</v>
      </c>
      <c r="E130" s="80">
        <f>SUM(E131)</f>
        <v>11480</v>
      </c>
      <c r="F130" s="64">
        <f>SUM(F131)</f>
        <v>12037.55</v>
      </c>
      <c r="G130" s="121">
        <f t="shared" si="1"/>
        <v>104.85670731707317</v>
      </c>
    </row>
    <row r="131" spans="1:7" ht="15.75">
      <c r="A131" s="154"/>
      <c r="B131" s="35"/>
      <c r="C131" s="37" t="s">
        <v>3</v>
      </c>
      <c r="D131" s="36" t="s">
        <v>41</v>
      </c>
      <c r="E131" s="81">
        <v>11480</v>
      </c>
      <c r="F131" s="73">
        <v>12037.55</v>
      </c>
      <c r="G131" s="122">
        <f t="shared" si="1"/>
        <v>104.85670731707317</v>
      </c>
    </row>
    <row r="132" spans="1:7" ht="15.75">
      <c r="A132" s="153"/>
      <c r="B132" s="42">
        <v>85230</v>
      </c>
      <c r="C132" s="43"/>
      <c r="D132" s="44" t="s">
        <v>154</v>
      </c>
      <c r="E132" s="84">
        <f>SUM(E133:E133)</f>
        <v>16887</v>
      </c>
      <c r="F132" s="84">
        <f>SUM(F133:F133)</f>
        <v>16887</v>
      </c>
      <c r="G132" s="121">
        <f t="shared" si="1"/>
        <v>100</v>
      </c>
    </row>
    <row r="133" spans="1:7" ht="27">
      <c r="A133" s="281"/>
      <c r="B133" s="282"/>
      <c r="C133" s="37" t="s">
        <v>48</v>
      </c>
      <c r="D133" s="36" t="s">
        <v>103</v>
      </c>
      <c r="E133" s="81">
        <v>16887</v>
      </c>
      <c r="F133" s="73">
        <v>16887</v>
      </c>
      <c r="G133" s="122">
        <f t="shared" si="1"/>
        <v>100</v>
      </c>
    </row>
    <row r="134" spans="1:7" ht="15.75">
      <c r="A134" s="110"/>
      <c r="B134" s="110">
        <v>85278</v>
      </c>
      <c r="C134" s="230"/>
      <c r="D134" s="109" t="s">
        <v>182</v>
      </c>
      <c r="E134" s="232">
        <f>SUM(E135)</f>
        <v>5300</v>
      </c>
      <c r="F134" s="231">
        <f>SUM(F135)</f>
        <v>5300</v>
      </c>
      <c r="G134" s="128">
        <v>100</v>
      </c>
    </row>
    <row r="135" spans="1:7" ht="54.75">
      <c r="A135" s="194"/>
      <c r="B135" s="18"/>
      <c r="C135" s="37" t="s">
        <v>70</v>
      </c>
      <c r="D135" s="8" t="s">
        <v>71</v>
      </c>
      <c r="E135" s="81">
        <v>5300</v>
      </c>
      <c r="F135" s="73">
        <v>5300</v>
      </c>
      <c r="G135" s="122">
        <v>100</v>
      </c>
    </row>
    <row r="136" spans="1:7" ht="15.75" customHeight="1">
      <c r="A136" s="287">
        <v>854</v>
      </c>
      <c r="B136" s="288"/>
      <c r="C136" s="46"/>
      <c r="D136" s="47" t="s">
        <v>110</v>
      </c>
      <c r="E136" s="85">
        <f>SUM(E137)</f>
        <v>20000</v>
      </c>
      <c r="F136" s="86">
        <f>SUM(F137)</f>
        <v>20000</v>
      </c>
      <c r="G136" s="155">
        <f t="shared" si="1"/>
        <v>100</v>
      </c>
    </row>
    <row r="137" spans="1:7" ht="15.75">
      <c r="A137" s="153"/>
      <c r="B137" s="42">
        <v>85415</v>
      </c>
      <c r="C137" s="48"/>
      <c r="D137" s="40" t="s">
        <v>111</v>
      </c>
      <c r="E137" s="83">
        <f>SUM(E138)</f>
        <v>20000</v>
      </c>
      <c r="F137" s="64">
        <f>SUM(F138)</f>
        <v>20000</v>
      </c>
      <c r="G137" s="133">
        <f t="shared" si="1"/>
        <v>100</v>
      </c>
    </row>
    <row r="138" spans="1:7" ht="27">
      <c r="A138" s="285"/>
      <c r="B138" s="286"/>
      <c r="C138" s="37" t="s">
        <v>48</v>
      </c>
      <c r="D138" s="36" t="s">
        <v>103</v>
      </c>
      <c r="E138" s="81">
        <v>20000</v>
      </c>
      <c r="F138" s="73">
        <v>20000</v>
      </c>
      <c r="G138" s="156">
        <f t="shared" si="1"/>
        <v>100</v>
      </c>
    </row>
    <row r="139" spans="1:7" ht="15">
      <c r="A139" s="287">
        <v>855</v>
      </c>
      <c r="B139" s="288"/>
      <c r="C139" s="178"/>
      <c r="D139" s="179" t="s">
        <v>155</v>
      </c>
      <c r="E139" s="233">
        <f>SUM(E140,E143,E148,E151,)</f>
        <v>7050759</v>
      </c>
      <c r="F139" s="180">
        <f>SUM(F140,F143,F148,F151,)</f>
        <v>6933327.1</v>
      </c>
      <c r="G139" s="177">
        <f t="shared" si="1"/>
        <v>98.33447860010531</v>
      </c>
    </row>
    <row r="140" spans="1:7" ht="15">
      <c r="A140" s="186"/>
      <c r="B140" s="168">
        <v>85501</v>
      </c>
      <c r="C140" s="182"/>
      <c r="D140" s="166" t="s">
        <v>147</v>
      </c>
      <c r="E140" s="185">
        <f>SUM(E141:E142)</f>
        <v>4342500</v>
      </c>
      <c r="F140" s="185">
        <f>SUM(F141:F142)</f>
        <v>4293264.21</v>
      </c>
      <c r="G140" s="181">
        <f t="shared" si="1"/>
        <v>98.86618791018998</v>
      </c>
    </row>
    <row r="141" spans="1:7" ht="69">
      <c r="A141" s="169"/>
      <c r="B141" s="170"/>
      <c r="C141" s="37" t="s">
        <v>156</v>
      </c>
      <c r="D141" s="36" t="s">
        <v>157</v>
      </c>
      <c r="E141" s="81">
        <v>4308755</v>
      </c>
      <c r="F141" s="99">
        <v>4259519.21</v>
      </c>
      <c r="G141" s="156">
        <f t="shared" si="1"/>
        <v>98.85730820155706</v>
      </c>
    </row>
    <row r="142" spans="1:7" ht="69">
      <c r="A142" s="169"/>
      <c r="B142" s="170"/>
      <c r="C142" s="37" t="s">
        <v>183</v>
      </c>
      <c r="D142" s="36" t="s">
        <v>157</v>
      </c>
      <c r="E142" s="81">
        <v>33745</v>
      </c>
      <c r="F142" s="99">
        <v>33745</v>
      </c>
      <c r="G142" s="156">
        <v>100</v>
      </c>
    </row>
    <row r="143" spans="1:7" ht="42.75">
      <c r="A143" s="187"/>
      <c r="B143" s="168">
        <v>85502</v>
      </c>
      <c r="C143" s="182"/>
      <c r="D143" s="166" t="s">
        <v>158</v>
      </c>
      <c r="E143" s="185">
        <f>SUM(E144:E147)</f>
        <v>2565169</v>
      </c>
      <c r="F143" s="185">
        <f>SUM(F144:F147)</f>
        <v>2510194.1300000004</v>
      </c>
      <c r="G143" s="128">
        <f t="shared" si="1"/>
        <v>97.8568714186083</v>
      </c>
    </row>
    <row r="144" spans="1:7" ht="15">
      <c r="A144" s="301"/>
      <c r="B144" s="302"/>
      <c r="C144" s="37" t="s">
        <v>7</v>
      </c>
      <c r="D144" s="36" t="s">
        <v>159</v>
      </c>
      <c r="E144" s="81">
        <v>10500</v>
      </c>
      <c r="F144" s="99">
        <v>10055.15</v>
      </c>
      <c r="G144" s="156">
        <f t="shared" si="1"/>
        <v>95.76333333333334</v>
      </c>
    </row>
    <row r="145" spans="1:7" ht="54.75">
      <c r="A145" s="303"/>
      <c r="B145" s="304"/>
      <c r="C145" s="37" t="s">
        <v>70</v>
      </c>
      <c r="D145" s="8" t="s">
        <v>71</v>
      </c>
      <c r="E145" s="81">
        <v>2529269</v>
      </c>
      <c r="F145" s="99">
        <v>2478715.2</v>
      </c>
      <c r="G145" s="156">
        <f t="shared" si="1"/>
        <v>98.0012485821002</v>
      </c>
    </row>
    <row r="146" spans="1:7" ht="41.25">
      <c r="A146" s="303"/>
      <c r="B146" s="304"/>
      <c r="C146" s="37" t="s">
        <v>42</v>
      </c>
      <c r="D146" s="8" t="s">
        <v>43</v>
      </c>
      <c r="E146" s="81">
        <v>14400</v>
      </c>
      <c r="F146" s="99">
        <v>10867.83</v>
      </c>
      <c r="G146" s="156">
        <f t="shared" si="1"/>
        <v>75.47104166666668</v>
      </c>
    </row>
    <row r="147" spans="1:7" ht="27">
      <c r="A147" s="281"/>
      <c r="B147" s="282"/>
      <c r="C147" s="37" t="s">
        <v>184</v>
      </c>
      <c r="D147" s="36" t="s">
        <v>185</v>
      </c>
      <c r="E147" s="81">
        <v>11000</v>
      </c>
      <c r="F147" s="99">
        <v>10555.95</v>
      </c>
      <c r="G147" s="156">
        <f t="shared" si="1"/>
        <v>95.96318181818182</v>
      </c>
    </row>
    <row r="148" spans="1:7" ht="15.75">
      <c r="A148" s="188"/>
      <c r="B148" s="168">
        <v>85503</v>
      </c>
      <c r="C148" s="183"/>
      <c r="D148" s="184" t="s">
        <v>160</v>
      </c>
      <c r="E148" s="185">
        <f>SUM(E149)</f>
        <v>90</v>
      </c>
      <c r="F148" s="185">
        <f>SUM(F149:F150)</f>
        <v>90.46</v>
      </c>
      <c r="G148" s="128">
        <f t="shared" si="1"/>
        <v>100.5111111111111</v>
      </c>
    </row>
    <row r="149" spans="1:7" ht="54.75">
      <c r="A149" s="169"/>
      <c r="B149" s="170"/>
      <c r="C149" s="37" t="s">
        <v>70</v>
      </c>
      <c r="D149" s="8" t="s">
        <v>71</v>
      </c>
      <c r="E149" s="81">
        <v>90</v>
      </c>
      <c r="F149" s="99">
        <v>90</v>
      </c>
      <c r="G149" s="156">
        <f t="shared" si="1"/>
        <v>100</v>
      </c>
    </row>
    <row r="150" spans="1:7" ht="41.25">
      <c r="A150" s="169"/>
      <c r="B150" s="170"/>
      <c r="C150" s="37" t="s">
        <v>42</v>
      </c>
      <c r="D150" s="8" t="s">
        <v>43</v>
      </c>
      <c r="E150" s="234"/>
      <c r="F150" s="73">
        <v>0.46</v>
      </c>
      <c r="G150" s="156"/>
    </row>
    <row r="151" spans="1:7" ht="15" customHeight="1">
      <c r="A151" s="187"/>
      <c r="B151" s="168">
        <v>85504</v>
      </c>
      <c r="C151" s="182"/>
      <c r="D151" s="166" t="s">
        <v>161</v>
      </c>
      <c r="E151" s="167">
        <f>SUM(E152)</f>
        <v>143000</v>
      </c>
      <c r="F151" s="167">
        <f>SUM(F152)</f>
        <v>129778.3</v>
      </c>
      <c r="G151" s="128">
        <f t="shared" si="1"/>
        <v>90.75405594405595</v>
      </c>
    </row>
    <row r="152" spans="1:7" ht="69">
      <c r="A152" s="169"/>
      <c r="B152" s="170"/>
      <c r="C152" s="37" t="s">
        <v>130</v>
      </c>
      <c r="D152" s="8" t="s">
        <v>162</v>
      </c>
      <c r="E152" s="81">
        <v>143000</v>
      </c>
      <c r="F152" s="99">
        <v>129778.3</v>
      </c>
      <c r="G152" s="156">
        <f t="shared" si="1"/>
        <v>90.75405594405595</v>
      </c>
    </row>
    <row r="153" spans="1:7" ht="27">
      <c r="A153" s="132">
        <v>900</v>
      </c>
      <c r="B153" s="55"/>
      <c r="C153" s="59"/>
      <c r="D153" s="60" t="s">
        <v>31</v>
      </c>
      <c r="E153" s="75">
        <f>SUM(E154,E157,E161,E163,)</f>
        <v>625640</v>
      </c>
      <c r="F153" s="75">
        <f>SUM(F154,F157,F161,F163,)</f>
        <v>605685.87</v>
      </c>
      <c r="G153" s="157">
        <f t="shared" si="1"/>
        <v>96.81060514033629</v>
      </c>
    </row>
    <row r="154" spans="1:7" ht="15.75">
      <c r="A154" s="120"/>
      <c r="B154" s="17" t="s">
        <v>67</v>
      </c>
      <c r="C154" s="17"/>
      <c r="D154" s="16" t="s">
        <v>32</v>
      </c>
      <c r="E154" s="63">
        <f>SUM(E155:E156)</f>
        <v>161000</v>
      </c>
      <c r="F154" s="64">
        <f>SUM(F155:F156)</f>
        <v>158921.14</v>
      </c>
      <c r="G154" s="121">
        <f t="shared" si="1"/>
        <v>98.70878260869566</v>
      </c>
    </row>
    <row r="155" spans="1:7" ht="13.5">
      <c r="A155" s="270"/>
      <c r="B155" s="271"/>
      <c r="C155" s="41" t="s">
        <v>3</v>
      </c>
      <c r="D155" s="12" t="s">
        <v>41</v>
      </c>
      <c r="E155" s="71">
        <v>160000</v>
      </c>
      <c r="F155" s="73">
        <v>158240.42</v>
      </c>
      <c r="G155" s="122">
        <f t="shared" si="1"/>
        <v>98.90026250000001</v>
      </c>
    </row>
    <row r="156" spans="1:7" ht="21" customHeight="1">
      <c r="A156" s="272"/>
      <c r="B156" s="273"/>
      <c r="C156" s="49" t="s">
        <v>7</v>
      </c>
      <c r="D156" s="4" t="s">
        <v>159</v>
      </c>
      <c r="E156" s="65">
        <v>1000</v>
      </c>
      <c r="F156" s="73">
        <v>680.72</v>
      </c>
      <c r="G156" s="122">
        <f t="shared" si="1"/>
        <v>68.072</v>
      </c>
    </row>
    <row r="157" spans="1:7" ht="21" customHeight="1">
      <c r="A157" s="150"/>
      <c r="B157" s="110">
        <v>90002</v>
      </c>
      <c r="C157" s="103"/>
      <c r="D157" s="104" t="s">
        <v>140</v>
      </c>
      <c r="E157" s="105">
        <f>SUM(E158:E160)</f>
        <v>422500</v>
      </c>
      <c r="F157" s="105">
        <f>SUM(F158:F160)</f>
        <v>403438.28</v>
      </c>
      <c r="G157" s="128">
        <f t="shared" si="1"/>
        <v>95.488350295858</v>
      </c>
    </row>
    <row r="158" spans="1:7" ht="45" customHeight="1">
      <c r="A158" s="293"/>
      <c r="B158" s="294"/>
      <c r="C158" s="49" t="s">
        <v>52</v>
      </c>
      <c r="D158" s="4" t="s">
        <v>141</v>
      </c>
      <c r="E158" s="65">
        <v>420000</v>
      </c>
      <c r="F158" s="99">
        <v>401606</v>
      </c>
      <c r="G158" s="122">
        <f t="shared" si="1"/>
        <v>95.62047619047618</v>
      </c>
    </row>
    <row r="159" spans="1:7" ht="21" customHeight="1">
      <c r="A159" s="295"/>
      <c r="B159" s="296"/>
      <c r="C159" s="49" t="s">
        <v>10</v>
      </c>
      <c r="D159" s="4" t="s">
        <v>72</v>
      </c>
      <c r="E159" s="65">
        <v>1500</v>
      </c>
      <c r="F159" s="99">
        <v>1496.4</v>
      </c>
      <c r="G159" s="122">
        <f t="shared" si="1"/>
        <v>99.76</v>
      </c>
    </row>
    <row r="160" spans="1:7" ht="33" customHeight="1">
      <c r="A160" s="291"/>
      <c r="B160" s="292"/>
      <c r="C160" s="49" t="s">
        <v>14</v>
      </c>
      <c r="D160" s="4" t="s">
        <v>15</v>
      </c>
      <c r="E160" s="65">
        <v>1000</v>
      </c>
      <c r="F160" s="99">
        <v>335.88</v>
      </c>
      <c r="G160" s="122">
        <f t="shared" si="1"/>
        <v>33.588</v>
      </c>
    </row>
    <row r="161" spans="1:7" ht="51" customHeight="1">
      <c r="A161" s="151"/>
      <c r="B161" s="94">
        <v>90019</v>
      </c>
      <c r="C161" s="17"/>
      <c r="D161" s="16" t="s">
        <v>119</v>
      </c>
      <c r="E161" s="63">
        <f>SUM(E162)</f>
        <v>15000</v>
      </c>
      <c r="F161" s="63">
        <f>SUM(F162)</f>
        <v>17524.22</v>
      </c>
      <c r="G161" s="133">
        <f t="shared" si="1"/>
        <v>116.82813333333335</v>
      </c>
    </row>
    <row r="162" spans="1:7" ht="24" customHeight="1">
      <c r="A162" s="236"/>
      <c r="B162" s="237"/>
      <c r="C162" s="49" t="s">
        <v>10</v>
      </c>
      <c r="D162" s="4" t="s">
        <v>72</v>
      </c>
      <c r="E162" s="65">
        <v>15000</v>
      </c>
      <c r="F162" s="73">
        <v>17524.22</v>
      </c>
      <c r="G162" s="122">
        <f t="shared" si="1"/>
        <v>116.82813333333335</v>
      </c>
    </row>
    <row r="163" spans="1:7" ht="24" customHeight="1">
      <c r="A163" s="238"/>
      <c r="B163" s="168">
        <v>90095</v>
      </c>
      <c r="C163" s="183"/>
      <c r="D163" s="184" t="s">
        <v>51</v>
      </c>
      <c r="E163" s="208">
        <f>SUM(E164)</f>
        <v>27140</v>
      </c>
      <c r="F163" s="208">
        <f>SUM(F164)</f>
        <v>25802.23</v>
      </c>
      <c r="G163" s="146">
        <f t="shared" si="1"/>
        <v>95.07085482682388</v>
      </c>
    </row>
    <row r="164" spans="1:7" ht="57.75" customHeight="1">
      <c r="A164" s="196"/>
      <c r="B164" s="235"/>
      <c r="C164" s="49" t="s">
        <v>186</v>
      </c>
      <c r="D164" s="4" t="s">
        <v>187</v>
      </c>
      <c r="E164" s="65">
        <v>27140</v>
      </c>
      <c r="F164" s="99">
        <v>25802.23</v>
      </c>
      <c r="G164" s="122">
        <f t="shared" si="1"/>
        <v>95.07085482682388</v>
      </c>
    </row>
    <row r="165" spans="1:7" ht="24" customHeight="1">
      <c r="A165" s="275" t="s">
        <v>126</v>
      </c>
      <c r="B165" s="276"/>
      <c r="C165" s="276"/>
      <c r="D165" s="277"/>
      <c r="E165" s="98">
        <f>SUM(E7,E12,E24,E27,E34,E37,E43,E48,E51,E79,E92,E113,E116,E136,E139,E153,)</f>
        <v>22262397.16</v>
      </c>
      <c r="F165" s="98">
        <f>SUM(F7,F12,F24,F27,F34,F37,F43,F48,F51,F79,F92,F113,F116,F136,F139,F153,)</f>
        <v>22443430.69</v>
      </c>
      <c r="G165" s="158">
        <f t="shared" si="1"/>
        <v>100.81318075811383</v>
      </c>
    </row>
    <row r="166" spans="1:7" ht="26.25" customHeight="1">
      <c r="A166" s="159">
        <v>700</v>
      </c>
      <c r="B166" s="96"/>
      <c r="C166" s="51"/>
      <c r="D166" s="30" t="s">
        <v>127</v>
      </c>
      <c r="E166" s="61">
        <f>SUM(E167)</f>
        <v>737791</v>
      </c>
      <c r="F166" s="61">
        <f>SUM(F167)</f>
        <v>587131.1599999999</v>
      </c>
      <c r="G166" s="160">
        <f t="shared" si="1"/>
        <v>79.57960452214786</v>
      </c>
    </row>
    <row r="167" spans="1:7" ht="23.25" customHeight="1">
      <c r="A167" s="165"/>
      <c r="B167" s="94">
        <v>70005</v>
      </c>
      <c r="C167" s="17"/>
      <c r="D167" s="50" t="s">
        <v>128</v>
      </c>
      <c r="E167" s="63">
        <f>SUM(E168:E169)</f>
        <v>737791</v>
      </c>
      <c r="F167" s="63">
        <f>SUM(F168:F169)</f>
        <v>587131.1599999999</v>
      </c>
      <c r="G167" s="131">
        <f t="shared" si="1"/>
        <v>79.57960452214786</v>
      </c>
    </row>
    <row r="168" spans="1:7" ht="21" customHeight="1">
      <c r="A168" s="291"/>
      <c r="B168" s="292"/>
      <c r="C168" s="49" t="s">
        <v>40</v>
      </c>
      <c r="D168" s="4" t="s">
        <v>142</v>
      </c>
      <c r="E168" s="112">
        <v>5000</v>
      </c>
      <c r="F168" s="73">
        <v>4978.2</v>
      </c>
      <c r="G168" s="161">
        <f t="shared" si="1"/>
        <v>99.564</v>
      </c>
    </row>
    <row r="169" spans="1:7" ht="59.25" customHeight="1">
      <c r="A169" s="252"/>
      <c r="B169" s="253"/>
      <c r="C169" s="49" t="s">
        <v>131</v>
      </c>
      <c r="D169" s="4" t="s">
        <v>162</v>
      </c>
      <c r="E169" s="65">
        <v>732791</v>
      </c>
      <c r="F169" s="99">
        <v>582152.96</v>
      </c>
      <c r="G169" s="161">
        <f t="shared" si="1"/>
        <v>79.44324643725155</v>
      </c>
    </row>
    <row r="170" spans="1:7" ht="27.75" customHeight="1">
      <c r="A170" s="223">
        <v>758</v>
      </c>
      <c r="B170" s="223"/>
      <c r="C170" s="219"/>
      <c r="D170" s="220" t="s">
        <v>91</v>
      </c>
      <c r="E170" s="221">
        <f>SUM(E171)</f>
        <v>41616.03</v>
      </c>
      <c r="F170" s="221">
        <f>SUM(F171)</f>
        <v>41616.03</v>
      </c>
      <c r="G170" s="222">
        <v>100</v>
      </c>
    </row>
    <row r="171" spans="1:7" ht="24" customHeight="1">
      <c r="A171" s="110"/>
      <c r="B171" s="110">
        <v>75814</v>
      </c>
      <c r="C171" s="103"/>
      <c r="D171" s="104" t="s">
        <v>97</v>
      </c>
      <c r="E171" s="105">
        <f>SUM(E172)</f>
        <v>41616.03</v>
      </c>
      <c r="F171" s="105">
        <f>SUM(F172)</f>
        <v>41616.03</v>
      </c>
      <c r="G171" s="224">
        <v>100</v>
      </c>
    </row>
    <row r="172" spans="1:7" ht="44.25" customHeight="1">
      <c r="A172" s="252"/>
      <c r="B172" s="253"/>
      <c r="C172" s="49" t="s">
        <v>177</v>
      </c>
      <c r="D172" s="4" t="s">
        <v>178</v>
      </c>
      <c r="E172" s="65">
        <v>41616.03</v>
      </c>
      <c r="F172" s="99">
        <v>41616.03</v>
      </c>
      <c r="G172" s="161">
        <v>100</v>
      </c>
    </row>
    <row r="173" spans="1:7" ht="24.75" customHeight="1">
      <c r="A173" s="164">
        <v>801</v>
      </c>
      <c r="B173" s="111"/>
      <c r="C173" s="106"/>
      <c r="D173" s="107" t="s">
        <v>27</v>
      </c>
      <c r="E173" s="108">
        <f>SUM(E174)</f>
        <v>267541</v>
      </c>
      <c r="F173" s="108">
        <f>SUM(F174)</f>
        <v>267541</v>
      </c>
      <c r="G173" s="162">
        <f t="shared" si="1"/>
        <v>100</v>
      </c>
    </row>
    <row r="174" spans="1:7" ht="23.25" customHeight="1">
      <c r="A174" s="150"/>
      <c r="B174" s="110">
        <v>80101</v>
      </c>
      <c r="C174" s="103"/>
      <c r="D174" s="104" t="s">
        <v>133</v>
      </c>
      <c r="E174" s="105">
        <f>SUM(E175:E176)</f>
        <v>267541</v>
      </c>
      <c r="F174" s="105">
        <f>SUM(F175:F176)</f>
        <v>267541</v>
      </c>
      <c r="G174" s="163">
        <f t="shared" si="1"/>
        <v>100</v>
      </c>
    </row>
    <row r="175" spans="1:7" ht="75" customHeight="1">
      <c r="A175" s="264"/>
      <c r="B175" s="265"/>
      <c r="C175" s="189" t="s">
        <v>148</v>
      </c>
      <c r="D175" s="100" t="s">
        <v>149</v>
      </c>
      <c r="E175" s="190">
        <v>262541</v>
      </c>
      <c r="F175" s="191">
        <v>262541</v>
      </c>
      <c r="G175" s="161">
        <f t="shared" si="1"/>
        <v>100</v>
      </c>
    </row>
    <row r="176" spans="1:7" ht="47.25" customHeight="1">
      <c r="A176" s="254"/>
      <c r="B176" s="255"/>
      <c r="C176" s="207" t="s">
        <v>179</v>
      </c>
      <c r="D176" s="4" t="s">
        <v>180</v>
      </c>
      <c r="E176" s="227">
        <v>5000</v>
      </c>
      <c r="F176" s="228">
        <v>5000</v>
      </c>
      <c r="G176" s="161">
        <f t="shared" si="1"/>
        <v>100</v>
      </c>
    </row>
    <row r="177" spans="1:7" ht="33" customHeight="1">
      <c r="A177" s="278" t="s">
        <v>129</v>
      </c>
      <c r="B177" s="279"/>
      <c r="C177" s="279"/>
      <c r="D177" s="280"/>
      <c r="E177" s="225">
        <f>SUM(E166,E170,E173,)</f>
        <v>1046948.03</v>
      </c>
      <c r="F177" s="225">
        <f>SUM(F166,F170,F173,)</f>
        <v>896288.19</v>
      </c>
      <c r="G177" s="226">
        <f t="shared" si="1"/>
        <v>85.60961617168333</v>
      </c>
    </row>
    <row r="178" spans="1:7" ht="19.5" customHeight="1">
      <c r="A178" s="262" t="s">
        <v>33</v>
      </c>
      <c r="B178" s="263"/>
      <c r="C178" s="263"/>
      <c r="D178" s="263"/>
      <c r="E178" s="192">
        <f>SUM(E165,E177,)</f>
        <v>23309345.19</v>
      </c>
      <c r="F178" s="192">
        <f>SUM(F165,F177,)</f>
        <v>23339718.880000003</v>
      </c>
      <c r="G178" s="193">
        <f t="shared" si="1"/>
        <v>100.13030692090412</v>
      </c>
    </row>
  </sheetData>
  <sheetProtection/>
  <mergeCells count="45">
    <mergeCell ref="A9:B11"/>
    <mergeCell ref="A26:B26"/>
    <mergeCell ref="A22:B22"/>
    <mergeCell ref="A15:B16"/>
    <mergeCell ref="A45:B45"/>
    <mergeCell ref="A39:B40"/>
    <mergeCell ref="A36:B36"/>
    <mergeCell ref="A29:B33"/>
    <mergeCell ref="A18:B20"/>
    <mergeCell ref="A74:B74"/>
    <mergeCell ref="A63:B72"/>
    <mergeCell ref="A55:B61"/>
    <mergeCell ref="A53:B53"/>
    <mergeCell ref="A50:B50"/>
    <mergeCell ref="A101:B104"/>
    <mergeCell ref="A99:B99"/>
    <mergeCell ref="A91:B91"/>
    <mergeCell ref="A88:B88"/>
    <mergeCell ref="A85:B85"/>
    <mergeCell ref="A77:B78"/>
    <mergeCell ref="A136:B136"/>
    <mergeCell ref="A144:B147"/>
    <mergeCell ref="A118:B119"/>
    <mergeCell ref="A115:B115"/>
    <mergeCell ref="A110:B112"/>
    <mergeCell ref="A107:B107"/>
    <mergeCell ref="A3:G3"/>
    <mergeCell ref="A165:D165"/>
    <mergeCell ref="A177:D177"/>
    <mergeCell ref="A133:B133"/>
    <mergeCell ref="A129:B129"/>
    <mergeCell ref="A138:B138"/>
    <mergeCell ref="A139:B139"/>
    <mergeCell ref="A121:B122"/>
    <mergeCell ref="A168:B168"/>
    <mergeCell ref="A158:B160"/>
    <mergeCell ref="A172:B172"/>
    <mergeCell ref="A169:B169"/>
    <mergeCell ref="A176:B176"/>
    <mergeCell ref="A94:B97"/>
    <mergeCell ref="A178:D178"/>
    <mergeCell ref="A175:B175"/>
    <mergeCell ref="A127:B127"/>
    <mergeCell ref="A124:B124"/>
    <mergeCell ref="A155:B156"/>
  </mergeCells>
  <printOptions/>
  <pageMargins left="0.7874015748031497" right="0.7874015748031497" top="0.7874015748031497" bottom="0.984251968503937" header="0.5118110236220472" footer="0.5118110236220472"/>
  <pageSetup firstPageNumber="1" useFirstPageNumber="1" horizontalDpi="600" verticalDpi="600" orientation="portrait" paperSize="9" scale="59" r:id="rId1"/>
  <headerFooter alignWithMargins="0">
    <oddHeader xml:space="preserve">&amp;RZałącznik Nr 1 </oddHeader>
    <oddFooter>&amp;CStrona &amp;P</oddFooter>
  </headerFooter>
  <rowBreaks count="4" manualBreakCount="4">
    <brk id="42" max="6" man="1"/>
    <brk id="78" max="6" man="1"/>
    <brk id="115" max="6" man="1"/>
    <brk id="1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--</cp:lastModifiedBy>
  <cp:lastPrinted>2018-03-22T13:24:08Z</cp:lastPrinted>
  <dcterms:created xsi:type="dcterms:W3CDTF">1997-02-26T13:46:56Z</dcterms:created>
  <dcterms:modified xsi:type="dcterms:W3CDTF">2019-03-05T08:53:46Z</dcterms:modified>
  <cp:category/>
  <cp:version/>
  <cp:contentType/>
  <cp:contentStatus/>
</cp:coreProperties>
</file>