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8" yWindow="4968" windowWidth="14280" windowHeight="8268" activeTab="0"/>
  </bookViews>
  <sheets>
    <sheet name="dochody" sheetId="1" r:id="rId1"/>
  </sheets>
  <definedNames>
    <definedName name="_xlnm.Print_Area" localSheetId="0">'dochody'!$A$1:$G$182</definedName>
  </definedNames>
  <calcPr fullCalcOnLoad="1"/>
</workbook>
</file>

<file path=xl/sharedStrings.xml><?xml version="1.0" encoding="utf-8"?>
<sst xmlns="http://schemas.openxmlformats.org/spreadsheetml/2006/main" count="297" uniqueCount="181">
  <si>
    <t>§</t>
  </si>
  <si>
    <t>Treść</t>
  </si>
  <si>
    <t>0750</t>
  </si>
  <si>
    <t>0830</t>
  </si>
  <si>
    <t>GOSPODARKA  MIESZKANIOWA</t>
  </si>
  <si>
    <t>Gospodarka  gruntami  i  nieruchomościami</t>
  </si>
  <si>
    <t>0470</t>
  </si>
  <si>
    <t>0920</t>
  </si>
  <si>
    <t>Cmentarze</t>
  </si>
  <si>
    <t>ADMINISTRACJA  PUBLICZNA</t>
  </si>
  <si>
    <t>Urzędy  wojewódzkie</t>
  </si>
  <si>
    <t>0690</t>
  </si>
  <si>
    <t>URZĘDY  NACZELNYCH  ORGANÓW  WŁADZY  PAŃSTWOWEJ,  KONTROLI  I  OCHRONY  PRAWA  ORAZ  SĄDOWNICTWA</t>
  </si>
  <si>
    <t>Urzędy  naczelnych  organów  władzy państwowej, kontroli  i  ochrony  prawa</t>
  </si>
  <si>
    <t>0350</t>
  </si>
  <si>
    <t>0910</t>
  </si>
  <si>
    <t>Odsetki od nieterminowych wpłat z tytułu podatków i opłat</t>
  </si>
  <si>
    <t>0310</t>
  </si>
  <si>
    <t>0320</t>
  </si>
  <si>
    <t>0330</t>
  </si>
  <si>
    <t>0340</t>
  </si>
  <si>
    <t>0360</t>
  </si>
  <si>
    <t>0430</t>
  </si>
  <si>
    <t>0500</t>
  </si>
  <si>
    <t>0410</t>
  </si>
  <si>
    <t>0480</t>
  </si>
  <si>
    <t>0010</t>
  </si>
  <si>
    <t>0020</t>
  </si>
  <si>
    <t>OŚWIATA  I  WYCHOWANIE</t>
  </si>
  <si>
    <t>Pozostałe odsetki</t>
  </si>
  <si>
    <t>Przedszkola</t>
  </si>
  <si>
    <t>Gimnazja</t>
  </si>
  <si>
    <t>POMOC  SPOŁECZNA</t>
  </si>
  <si>
    <t>GOSPODARKA  KOMUNALNA  I  OCHRONA  ŚRODOWISKA</t>
  </si>
  <si>
    <t>Gospodarka  ściekowa  i  ochrona  wód</t>
  </si>
  <si>
    <t>OGÓŁEM</t>
  </si>
  <si>
    <t>756</t>
  </si>
  <si>
    <t>010</t>
  </si>
  <si>
    <t>ROLNICTWO  I  ŁOWIECTWO</t>
  </si>
  <si>
    <t xml:space="preserve">BEZPIECZEŃSTWO  PUBLICZNE  I  OCHRONA  PRZECIWPOŻAROWA </t>
  </si>
  <si>
    <t>DOCHODY OD OSÓB PRAWNYCH, OD OSÓB FIZYCZNYCH I INNYCH JEDNOSTEK NIEPOSIADAJĄCYCH   OSOBOWOŚCI   PRAWNEJ</t>
  </si>
  <si>
    <t>852</t>
  </si>
  <si>
    <t>0870</t>
  </si>
  <si>
    <t>Wpływy z usług</t>
  </si>
  <si>
    <t>2360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</si>
  <si>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</si>
  <si>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</si>
  <si>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</si>
  <si>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75616</t>
  </si>
  <si>
    <t>Wpływy z opłaty targowej</t>
  </si>
  <si>
    <t>2030</t>
  </si>
  <si>
    <t>Zasiłki  i  pomoc  w  naturze  oraz  składki  na  ubezpieczenia emerytalne i rentowe</t>
  </si>
  <si>
    <t>01095</t>
  </si>
  <si>
    <t>Pozostała działalność</t>
  </si>
  <si>
    <t>0490</t>
  </si>
  <si>
    <t>Wpływy z opłat za wydawanie zezwoleń na sprzedaż alkoholu</t>
  </si>
  <si>
    <t>Rozdz.</t>
  </si>
  <si>
    <t xml:space="preserve">Dział </t>
  </si>
  <si>
    <t>400</t>
  </si>
  <si>
    <t>WYRWARZANIE I ZAOPATRYWANIE W ENERGIĘ ELEKTRYCZNĄ, GAZ I WODĘ</t>
  </si>
  <si>
    <t>40001</t>
  </si>
  <si>
    <t>Dostarczanie ciepła</t>
  </si>
  <si>
    <t>40002</t>
  </si>
  <si>
    <t>Dostarczanie wody</t>
  </si>
  <si>
    <t>70005</t>
  </si>
  <si>
    <t>75011</t>
  </si>
  <si>
    <t>75101</t>
  </si>
  <si>
    <t>85154</t>
  </si>
  <si>
    <t>Ośrodki wsparcia</t>
  </si>
  <si>
    <t>90001</t>
  </si>
  <si>
    <t>Dochody z najmu i dzierżawy składników majatkowych Skarbu Państwa, jednostek samorządu terytorialnego lub innych jednostek zaliczonych do sektora finansów publicznych oraz innych umów o podobnym charakterze</t>
  </si>
  <si>
    <t>Wpływy z opłat za zarząd, użytkowanie i uzytkowanie wieczyste nieruchomości</t>
  </si>
  <si>
    <t>2010</t>
  </si>
  <si>
    <t>Dotacje celowe otrzymane z budzetu państwa na realizację zadań bieżących z zakresu administracji rządowej oraz innych zadań zleconych gminie ustawami</t>
  </si>
  <si>
    <t>Wpływy z różnych opłat</t>
  </si>
  <si>
    <t>75601</t>
  </si>
  <si>
    <t>Wpływy z podatku dochodowego od osób fizycznych</t>
  </si>
  <si>
    <t>Podatek od działalności gospodarczej od osób fizycznych, opłacany w formie karty podatkowej</t>
  </si>
  <si>
    <t>75615</t>
  </si>
  <si>
    <t>Podatek od nieruchomości</t>
  </si>
  <si>
    <t>Podatek leśny</t>
  </si>
  <si>
    <t>Podatek rolny</t>
  </si>
  <si>
    <t>Podatek od środków transportowych</t>
  </si>
  <si>
    <t>Podatek od czynności cywilnoprawnych</t>
  </si>
  <si>
    <t>Wpływy z podatku rolnego, podatku leśnego, podatku od czynności cywilnoprawnych, podatków i opłat lokalnych od osób prawnych i innych jednostek organizacyjnych</t>
  </si>
  <si>
    <t>Wpływy z podatku rolnego, podatku leśnego, podatku od czynności cywilnoprawnych, podatków i opłat lokalnych od osób fizycznych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</si>
  <si>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</si>
  <si>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</si>
  <si>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</si>
  <si>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</si>
  <si>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</si>
  <si>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</si>
  <si>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</si>
  <si>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</si>
  <si>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terutorialnego</t>
  </si>
  <si>
    <t>2920</t>
  </si>
  <si>
    <t>Subwencje ogólne z budżetu państwa</t>
  </si>
  <si>
    <t>Część wyrównawcza subwencji ogólnej dla gmin</t>
  </si>
  <si>
    <t>Część równoważąca subwencji ogólnej dla gmin</t>
  </si>
  <si>
    <t>Różne rozliczenia finansowe</t>
  </si>
  <si>
    <t>851</t>
  </si>
  <si>
    <t>Przeciwdziałanie alkoholizmowi</t>
  </si>
  <si>
    <t>OCHRONA ZDROWIA</t>
  </si>
  <si>
    <t>Usługi opiekuńcze i specjalistyczne usługi opiekuńcze</t>
  </si>
  <si>
    <t>Ośrodki pomocy społecznej</t>
  </si>
  <si>
    <t>Dotacje celowe otrzymane z budżetu państwa na realizację własnych zadań bieżących gmin</t>
  </si>
  <si>
    <t>0370</t>
  </si>
  <si>
    <t>Opłata od posiadania psów</t>
  </si>
  <si>
    <t>Wykonanie</t>
  </si>
  <si>
    <t>% wyk.</t>
  </si>
  <si>
    <t>Dotacje celowe z budżetu państwa na realizację zadań bieżących z zakresu administracji rządowej oraz innych zadań zleconych gminie ustawami</t>
  </si>
  <si>
    <t>Podatek od spadków i darowizn</t>
  </si>
  <si>
    <t>80195</t>
  </si>
  <si>
    <t>EDUKACYJNA OPIEKA WYCHOWAWCZA</t>
  </si>
  <si>
    <t>Pomoc materialna dla uczniów</t>
  </si>
  <si>
    <t>Dotacje celowe otrzymane z budżetu państwa na realizację zadań bieżących z zakresu administracji rządowej oraz innych zadań zleconych gminie ustawami</t>
  </si>
  <si>
    <t>Świadczenia rodzinne, świadczenie z funduszu alimentacyjnego oraz składki na ubezpieczenia emerytalne i rentowe z ubezpieczenia społecznego</t>
  </si>
  <si>
    <t>Składki  na ubezpieczenia zdrowotne opłacane  za osoby  pobierające  niektóre  świadczenia  z  pomocy  społecznej oraz niektóre świadczenia rodzinne oraz za osoby uczestniczące w zajęciach w centrum integracji społecznej</t>
  </si>
  <si>
    <t>Zasiłki stałe</t>
  </si>
  <si>
    <t>600</t>
  </si>
  <si>
    <t>60016</t>
  </si>
  <si>
    <t>80148</t>
  </si>
  <si>
    <t>Stołówki szkolne i przedszkolne</t>
  </si>
  <si>
    <t>Wpływy i wydatki związane z gromadzeniem środków z opłat i kar za korzystanie ze środowiska</t>
  </si>
  <si>
    <t>TRANSPORT I ŁĄCZNOŚĆ</t>
  </si>
  <si>
    <t>Drogi publiczne gminne</t>
  </si>
  <si>
    <t>Wpływy z róznych opłat</t>
  </si>
  <si>
    <t>80104</t>
  </si>
  <si>
    <t>75414</t>
  </si>
  <si>
    <t>Obrona cywilna</t>
  </si>
  <si>
    <t>DOCHODY BIEŻĄCE RAZEM</t>
  </si>
  <si>
    <t>GOSPODARKA MIESZKANIOWA</t>
  </si>
  <si>
    <t>Gospodarka gruntami i nieruchomościami</t>
  </si>
  <si>
    <t>DOCHODY MAJĄTKOWE RAZEM</t>
  </si>
  <si>
    <t>Wpływy ze zwrotów dotacji oraz płatności, w tym wykorzystanych niezgodnie z przeznaczeniem lub wykorzystanych z naruszeniem procedur, o których mowa w art.. 184 ustawy, pobranych nienależnie lub w nadmiernej wysokości</t>
  </si>
  <si>
    <t>2007</t>
  </si>
  <si>
    <t>Dotacje celowe w ramach programów finansowanych z udziałem środków europejskich oraz środków, o których mowa w art.. 5 ust. 1 pkt 3 oraz ust. 3 pkt 5 i 6 ustawy, lub płatności w ramach budżety środków europejskich</t>
  </si>
  <si>
    <t>2009</t>
  </si>
  <si>
    <t>6207</t>
  </si>
  <si>
    <t>6209</t>
  </si>
  <si>
    <t>80101</t>
  </si>
  <si>
    <t>Szkoły podstawowe</t>
  </si>
  <si>
    <t>80103</t>
  </si>
  <si>
    <t>Oddziały przedszkolne w szkołach podstawowych</t>
  </si>
  <si>
    <t>Dotacje celowe w ramach programów finansowanych z udziałem środków europejskich oraz środkó, o których mowa w art.. 5 ust. 1 pkt 3 oraz ust. 3 pkt 5 i 6 ustawy, lub płatności w ramach budżetu środków europejskich</t>
  </si>
  <si>
    <t>40003</t>
  </si>
  <si>
    <t xml:space="preserve"> Dostarczanie energii elektrycznej</t>
  </si>
  <si>
    <t>DZIAŁALNOŚĆ USŁUGOWA</t>
  </si>
  <si>
    <t>71035</t>
  </si>
  <si>
    <t>Dotacje celowe otrzymane z budżetu państwa na zadania bieżące realizowane przez gminę na podstawie porozumień z organami administracji rządowej</t>
  </si>
  <si>
    <t>80110</t>
  </si>
  <si>
    <t>Dodatki mieszkaniowe</t>
  </si>
  <si>
    <t>Gospodarka odpadami</t>
  </si>
  <si>
    <t>Wpływy z innych lokalnych opłat pobieranych przez jednostki samorządu terytorialnego na podstawie odrębnych ustaw</t>
  </si>
  <si>
    <t>Wpływy ze sprzedaży składników majątkowych</t>
  </si>
  <si>
    <t>Plan  na  2016 rok</t>
  </si>
  <si>
    <t>Urzędy gmin</t>
  </si>
  <si>
    <t>2460</t>
  </si>
  <si>
    <t>Środki otrzymane od pozostałych jednostek zaliczanych do sektora finansów publicznych na realizację zadań bieżących jednostek zaliczanych do sektora finansów publicznych</t>
  </si>
  <si>
    <t>0660</t>
  </si>
  <si>
    <t>Wpływy z opłat za korzystanie z wychowania przedszkolnego</t>
  </si>
  <si>
    <t>0670</t>
  </si>
  <si>
    <t>Wpływy z opłat za korzystanie z wyżywienia w jednostkach realizujących zadania w zakresie wychowania przedszkolnego</t>
  </si>
  <si>
    <t>Świadczenia wychowawcze</t>
  </si>
  <si>
    <t>Dotacje celowe otrzymane z budżetu państwa na zadania bieżące z zakresu administracji rządowej zlecone gminom związane z realizacją świadczenia wychowawczego stanowiącego pomoc państwa w wychowaniu dzieci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</si>
  <si>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</si>
  <si>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</si>
  <si>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71095</t>
  </si>
  <si>
    <t>WYKONANIE DOCHODÓW BUDŻETU GMINY ZA  2016 ROK</t>
  </si>
  <si>
    <t>85195</t>
  </si>
  <si>
    <t>2020</t>
  </si>
  <si>
    <t>Zadania w zakresie przeciwdziałania przemocy w rodzinie</t>
  </si>
  <si>
    <t>Wspieranie rodziny</t>
  </si>
  <si>
    <t>2040</t>
  </si>
  <si>
    <t>Dotacje celowe z budżetu państwa na realizację zadań bieżących gmin z zakresu edukacyjnej opieki wychowawczej finansowanych w całości przez budżet państwa w ramach programów rządowych</t>
  </si>
  <si>
    <t>Ochrona róznorodności biologicznej i krajobrazu</t>
  </si>
  <si>
    <t>6330</t>
  </si>
  <si>
    <t>Dotacje celowe przekazane z budżetu państwa na realizację inwestycji i zakupów inwestycyjnych własnych gmin</t>
  </si>
  <si>
    <t>Środki na dofinansowanie własnych inwestycji gmin, pozyskane z innych źródeł</t>
  </si>
  <si>
    <t>Promocja jednostek samorządu terytorialnego</t>
  </si>
  <si>
    <t>Wpływy dochodów różnych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</si>
</sst>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"/>
    <numFmt numFmtId="170" formatCode="0.0"/>
    <numFmt numFmtId="171" formatCode="#,##0.000"/>
  </numFmts>
  <fonts count="51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9"/>
      <name val="Times New Roman CE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6" fillId="34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6" fillId="34" borderId="10" xfId="0" applyFont="1" applyFill="1" applyBorder="1" applyAlignment="1">
      <alignment horizontal="justify" vertical="top" wrapText="1"/>
    </xf>
    <xf numFmtId="49" fontId="13" fillId="35" borderId="10" xfId="0" applyNumberFormat="1" applyFont="1" applyFill="1" applyBorder="1" applyAlignment="1">
      <alignment horizontal="justify" vertical="top" wrapText="1"/>
    </xf>
    <xf numFmtId="0" fontId="13" fillId="35" borderId="10" xfId="0" applyFont="1" applyFill="1" applyBorder="1" applyAlignment="1">
      <alignment horizontal="justify" vertical="top" wrapText="1"/>
    </xf>
    <xf numFmtId="49" fontId="13" fillId="33" borderId="10" xfId="0" applyNumberFormat="1" applyFont="1" applyFill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justify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13" fillId="35" borderId="10" xfId="0" applyNumberFormat="1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wrapText="1"/>
    </xf>
    <xf numFmtId="0" fontId="13" fillId="33" borderId="11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9" fontId="6" fillId="35" borderId="10" xfId="0" applyNumberFormat="1" applyFont="1" applyFill="1" applyBorder="1" applyAlignment="1">
      <alignment horizontal="justify" vertical="top" wrapText="1"/>
    </xf>
    <xf numFmtId="0" fontId="12" fillId="35" borderId="10" xfId="0" applyFont="1" applyFill="1" applyBorder="1" applyAlignment="1">
      <alignment horizontal="justify" vertical="top" wrapText="1"/>
    </xf>
    <xf numFmtId="49" fontId="12" fillId="35" borderId="10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justify" vertical="top" wrapText="1"/>
    </xf>
    <xf numFmtId="0" fontId="13" fillId="35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top" wrapText="1"/>
    </xf>
    <xf numFmtId="49" fontId="13" fillId="37" borderId="10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justify" vertical="top" wrapText="1"/>
    </xf>
    <xf numFmtId="0" fontId="13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justify" vertical="top" wrapText="1"/>
    </xf>
    <xf numFmtId="49" fontId="6" fillId="34" borderId="12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1" xfId="0" applyFont="1" applyFill="1" applyBorder="1" applyAlignment="1">
      <alignment horizontal="justify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13" fillId="35" borderId="11" xfId="0" applyFont="1" applyFill="1" applyBorder="1" applyAlignment="1">
      <alignment horizontal="center" vertical="top" wrapText="1"/>
    </xf>
    <xf numFmtId="49" fontId="6" fillId="35" borderId="12" xfId="0" applyNumberFormat="1" applyFont="1" applyFill="1" applyBorder="1" applyAlignment="1">
      <alignment horizontal="center" vertical="top" wrapText="1"/>
    </xf>
    <xf numFmtId="0" fontId="13" fillId="35" borderId="11" xfId="0" applyFont="1" applyFill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13" fillId="37" borderId="11" xfId="0" applyFont="1" applyFill="1" applyBorder="1" applyAlignment="1">
      <alignment horizontal="center" vertical="top" wrapText="1"/>
    </xf>
    <xf numFmtId="49" fontId="9" fillId="37" borderId="12" xfId="0" applyNumberFormat="1" applyFont="1" applyFill="1" applyBorder="1" applyAlignment="1">
      <alignment horizontal="center" vertical="top" wrapText="1"/>
    </xf>
    <xf numFmtId="0" fontId="9" fillId="37" borderId="11" xfId="0" applyFont="1" applyFill="1" applyBorder="1" applyAlignment="1">
      <alignment horizontal="left" vertical="top" wrapText="1"/>
    </xf>
    <xf numFmtId="49" fontId="12" fillId="35" borderId="1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3" fillId="33" borderId="10" xfId="0" applyFont="1" applyFill="1" applyBorder="1" applyAlignment="1">
      <alignment horizontal="left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justify" vertical="top" wrapText="1"/>
    </xf>
    <xf numFmtId="49" fontId="2" fillId="36" borderId="10" xfId="0" applyNumberFormat="1" applyFont="1" applyFill="1" applyBorder="1" applyAlignment="1">
      <alignment horizontal="justify" vertical="top" wrapText="1"/>
    </xf>
    <xf numFmtId="0" fontId="1" fillId="36" borderId="10" xfId="0" applyFont="1" applyFill="1" applyBorder="1" applyAlignment="1">
      <alignment horizontal="left" vertical="top" wrapText="1"/>
    </xf>
    <xf numFmtId="49" fontId="9" fillId="36" borderId="10" xfId="0" applyNumberFormat="1" applyFont="1" applyFill="1" applyBorder="1" applyAlignment="1">
      <alignment horizontal="center" vertical="top" wrapText="1"/>
    </xf>
    <xf numFmtId="49" fontId="6" fillId="36" borderId="10" xfId="0" applyNumberFormat="1" applyFont="1" applyFill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49" fontId="6" fillId="36" borderId="10" xfId="0" applyNumberFormat="1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justify" vertical="top" wrapText="1"/>
    </xf>
    <xf numFmtId="4" fontId="1" fillId="36" borderId="14" xfId="0" applyNumberFormat="1" applyFont="1" applyFill="1" applyBorder="1" applyAlignment="1">
      <alignment horizontal="right" vertical="center" wrapText="1"/>
    </xf>
    <xf numFmtId="4" fontId="1" fillId="37" borderId="10" xfId="0" applyNumberFormat="1" applyFont="1" applyFill="1" applyBorder="1" applyAlignment="1">
      <alignment horizontal="right" vertical="center"/>
    </xf>
    <xf numFmtId="4" fontId="13" fillId="33" borderId="14" xfId="0" applyNumberFormat="1" applyFont="1" applyFill="1" applyBorder="1" applyAlignment="1">
      <alignment horizontal="right" vertical="center" wrapText="1"/>
    </xf>
    <xf numFmtId="4" fontId="13" fillId="35" borderId="10" xfId="0" applyNumberFormat="1" applyFont="1" applyFill="1" applyBorder="1" applyAlignment="1">
      <alignment vertical="center"/>
    </xf>
    <xf numFmtId="4" fontId="6" fillId="0" borderId="14" xfId="0" applyNumberFormat="1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vertical="center"/>
    </xf>
    <xf numFmtId="4" fontId="13" fillId="37" borderId="14" xfId="0" applyNumberFormat="1" applyFont="1" applyFill="1" applyBorder="1" applyAlignment="1">
      <alignment horizontal="right" vertical="center" wrapText="1"/>
    </xf>
    <xf numFmtId="4" fontId="1" fillId="37" borderId="10" xfId="0" applyNumberFormat="1" applyFont="1" applyFill="1" applyBorder="1" applyAlignment="1">
      <alignment vertical="center"/>
    </xf>
    <xf numFmtId="4" fontId="6" fillId="33" borderId="14" xfId="0" applyNumberFormat="1" applyFont="1" applyFill="1" applyBorder="1" applyAlignment="1">
      <alignment horizontal="right" vertical="center" wrapText="1"/>
    </xf>
    <xf numFmtId="4" fontId="13" fillId="35" borderId="14" xfId="0" applyNumberFormat="1" applyFont="1" applyFill="1" applyBorder="1" applyAlignment="1">
      <alignment horizontal="right" vertical="center" wrapText="1"/>
    </xf>
    <xf numFmtId="4" fontId="6" fillId="34" borderId="14" xfId="0" applyNumberFormat="1" applyFont="1" applyFill="1" applyBorder="1" applyAlignment="1">
      <alignment horizontal="right" vertical="center" wrapText="1"/>
    </xf>
    <xf numFmtId="4" fontId="1" fillId="37" borderId="14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4" fontId="9" fillId="36" borderId="14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vertical="center"/>
    </xf>
    <xf numFmtId="4" fontId="12" fillId="35" borderId="14" xfId="0" applyNumberFormat="1" applyFont="1" applyFill="1" applyBorder="1" applyAlignment="1">
      <alignment horizontal="right" vertical="center" wrapText="1"/>
    </xf>
    <xf numFmtId="4" fontId="1" fillId="35" borderId="14" xfId="0" applyNumberFormat="1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vertical="center"/>
    </xf>
    <xf numFmtId="4" fontId="13" fillId="33" borderId="15" xfId="0" applyNumberFormat="1" applyFont="1" applyFill="1" applyBorder="1" applyAlignment="1">
      <alignment horizontal="right" vertical="center" wrapText="1"/>
    </xf>
    <xf numFmtId="4" fontId="6" fillId="34" borderId="15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12" fillId="35" borderId="15" xfId="0" applyNumberFormat="1" applyFont="1" applyFill="1" applyBorder="1" applyAlignment="1">
      <alignment horizontal="right" vertical="center" wrapText="1"/>
    </xf>
    <xf numFmtId="4" fontId="13" fillId="35" borderId="15" xfId="0" applyNumberFormat="1" applyFont="1" applyFill="1" applyBorder="1" applyAlignment="1">
      <alignment horizontal="right" vertical="center" wrapText="1"/>
    </xf>
    <xf numFmtId="4" fontId="9" fillId="37" borderId="15" xfId="0" applyNumberFormat="1" applyFont="1" applyFill="1" applyBorder="1" applyAlignment="1">
      <alignment horizontal="right" vertical="center" wrapText="1"/>
    </xf>
    <xf numFmtId="4" fontId="9" fillId="37" borderId="10" xfId="0" applyNumberFormat="1" applyFont="1" applyFill="1" applyBorder="1" applyAlignment="1">
      <alignment horizontal="right" vertical="center"/>
    </xf>
    <xf numFmtId="49" fontId="12" fillId="33" borderId="10" xfId="0" applyNumberFormat="1" applyFont="1" applyFill="1" applyBorder="1" applyAlignment="1">
      <alignment horizontal="center" vertical="top" wrapText="1"/>
    </xf>
    <xf numFmtId="4" fontId="13" fillId="33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horizontal="left" wrapText="1"/>
    </xf>
    <xf numFmtId="0" fontId="13" fillId="33" borderId="13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4" fontId="1" fillId="36" borderId="14" xfId="0" applyNumberFormat="1" applyFont="1" applyFill="1" applyBorder="1" applyAlignment="1">
      <alignment vertical="center" wrapText="1"/>
    </xf>
    <xf numFmtId="4" fontId="6" fillId="34" borderId="14" xfId="0" applyNumberFormat="1" applyFont="1" applyFill="1" applyBorder="1" applyAlignment="1">
      <alignment vertical="center" wrapText="1"/>
    </xf>
    <xf numFmtId="4" fontId="13" fillId="33" borderId="14" xfId="0" applyNumberFormat="1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top" wrapText="1"/>
    </xf>
    <xf numFmtId="49" fontId="15" fillId="35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4" fontId="13" fillId="33" borderId="10" xfId="0" applyNumberFormat="1" applyFont="1" applyFill="1" applyBorder="1" applyAlignment="1">
      <alignment horizontal="right" vertical="center" wrapText="1"/>
    </xf>
    <xf numFmtId="0" fontId="1" fillId="36" borderId="10" xfId="0" applyFont="1" applyFill="1" applyBorder="1" applyAlignment="1">
      <alignment horizontal="center" vertical="top" wrapText="1"/>
    </xf>
    <xf numFmtId="49" fontId="2" fillId="36" borderId="10" xfId="0" applyNumberFormat="1" applyFont="1" applyFill="1" applyBorder="1" applyAlignment="1">
      <alignment horizontal="center" vertical="top" wrapText="1"/>
    </xf>
    <xf numFmtId="4" fontId="1" fillId="38" borderId="14" xfId="0" applyNumberFormat="1" applyFont="1" applyFill="1" applyBorder="1" applyAlignment="1">
      <alignment horizontal="right" vertical="center" wrapText="1"/>
    </xf>
    <xf numFmtId="4" fontId="9" fillId="39" borderId="14" xfId="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justify" vertical="top" wrapText="1"/>
    </xf>
    <xf numFmtId="0" fontId="6" fillId="34" borderId="11" xfId="0" applyFont="1" applyFill="1" applyBorder="1" applyAlignment="1">
      <alignment horizontal="left" wrapText="1"/>
    </xf>
    <xf numFmtId="49" fontId="6" fillId="34" borderId="11" xfId="0" applyNumberFormat="1" applyFont="1" applyFill="1" applyBorder="1" applyAlignment="1">
      <alignment horizontal="center" vertical="top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justify" vertical="top" wrapText="1"/>
    </xf>
    <xf numFmtId="49" fontId="6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4" fontId="6" fillId="0" borderId="17" xfId="0" applyNumberFormat="1" applyFont="1" applyBorder="1" applyAlignment="1">
      <alignment horizontal="right" vertical="center" wrapText="1"/>
    </xf>
    <xf numFmtId="4" fontId="6" fillId="0" borderId="17" xfId="0" applyNumberFormat="1" applyFont="1" applyBorder="1" applyAlignment="1">
      <alignment vertical="center"/>
    </xf>
    <xf numFmtId="4" fontId="12" fillId="33" borderId="10" xfId="0" applyNumberFormat="1" applyFont="1" applyFill="1" applyBorder="1" applyAlignment="1">
      <alignment horizontal="right" vertical="center" wrapText="1"/>
    </xf>
    <xf numFmtId="0" fontId="13" fillId="35" borderId="10" xfId="0" applyFont="1" applyFill="1" applyBorder="1" applyAlignment="1">
      <alignment horizontal="left" vertical="top" wrapText="1"/>
    </xf>
    <xf numFmtId="4" fontId="2" fillId="34" borderId="14" xfId="0" applyNumberFormat="1" applyFont="1" applyFill="1" applyBorder="1" applyAlignment="1">
      <alignment horizontal="right" vertical="center" wrapText="1"/>
    </xf>
    <xf numFmtId="49" fontId="6" fillId="0" borderId="18" xfId="0" applyNumberFormat="1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right" vertical="center" wrapText="1"/>
    </xf>
    <xf numFmtId="49" fontId="13" fillId="40" borderId="10" xfId="0" applyNumberFormat="1" applyFont="1" applyFill="1" applyBorder="1" applyAlignment="1">
      <alignment horizontal="center" vertical="top" wrapText="1"/>
    </xf>
    <xf numFmtId="0" fontId="13" fillId="40" borderId="10" xfId="0" applyFont="1" applyFill="1" applyBorder="1" applyAlignment="1">
      <alignment horizontal="justify" vertical="top" wrapText="1"/>
    </xf>
    <xf numFmtId="4" fontId="13" fillId="40" borderId="14" xfId="0" applyNumberFormat="1" applyFont="1" applyFill="1" applyBorder="1" applyAlignment="1">
      <alignment horizontal="right" vertical="center" wrapText="1"/>
    </xf>
    <xf numFmtId="49" fontId="1" fillId="41" borderId="10" xfId="0" applyNumberFormat="1" applyFont="1" applyFill="1" applyBorder="1" applyAlignment="1">
      <alignment horizontal="justify" vertical="top" wrapText="1"/>
    </xf>
    <xf numFmtId="49" fontId="1" fillId="41" borderId="10" xfId="0" applyNumberFormat="1" applyFont="1" applyFill="1" applyBorder="1" applyAlignment="1">
      <alignment horizontal="center" vertical="top" wrapText="1"/>
    </xf>
    <xf numFmtId="0" fontId="1" fillId="41" borderId="10" xfId="0" applyFont="1" applyFill="1" applyBorder="1" applyAlignment="1">
      <alignment horizontal="justify" vertical="top" wrapText="1"/>
    </xf>
    <xf numFmtId="4" fontId="1" fillId="41" borderId="14" xfId="0" applyNumberFormat="1" applyFont="1" applyFill="1" applyBorder="1" applyAlignment="1">
      <alignment horizontal="right" vertical="center" wrapText="1"/>
    </xf>
    <xf numFmtId="0" fontId="13" fillId="40" borderId="11" xfId="0" applyFont="1" applyFill="1" applyBorder="1" applyAlignment="1">
      <alignment horizontal="justify" vertical="top" wrapText="1"/>
    </xf>
    <xf numFmtId="0" fontId="13" fillId="40" borderId="13" xfId="0" applyFont="1" applyFill="1" applyBorder="1" applyAlignment="1">
      <alignment horizontal="center" vertical="top" wrapText="1"/>
    </xf>
    <xf numFmtId="4" fontId="13" fillId="40" borderId="15" xfId="0" applyNumberFormat="1" applyFont="1" applyFill="1" applyBorder="1" applyAlignment="1">
      <alignment horizontal="right" vertical="center" wrapText="1"/>
    </xf>
    <xf numFmtId="0" fontId="13" fillId="40" borderId="10" xfId="0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1" fillId="41" borderId="10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justify" vertical="top" wrapText="1"/>
    </xf>
    <xf numFmtId="0" fontId="1" fillId="36" borderId="20" xfId="0" applyFont="1" applyFill="1" applyBorder="1" applyAlignment="1">
      <alignment horizontal="center" vertical="top" wrapText="1"/>
    </xf>
    <xf numFmtId="49" fontId="1" fillId="36" borderId="20" xfId="0" applyNumberFormat="1" applyFont="1" applyFill="1" applyBorder="1" applyAlignment="1">
      <alignment horizontal="center" vertical="top" wrapText="1"/>
    </xf>
    <xf numFmtId="4" fontId="1" fillId="36" borderId="2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6" fillId="0" borderId="21" xfId="0" applyNumberFormat="1" applyFont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0" fontId="13" fillId="40" borderId="12" xfId="0" applyFont="1" applyFill="1" applyBorder="1" applyAlignment="1">
      <alignment horizontal="center" vertical="top" wrapText="1"/>
    </xf>
    <xf numFmtId="0" fontId="12" fillId="35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2" fillId="40" borderId="11" xfId="0" applyFont="1" applyFill="1" applyBorder="1" applyAlignment="1">
      <alignment horizontal="center" vertical="top" wrapText="1"/>
    </xf>
    <xf numFmtId="0" fontId="12" fillId="40" borderId="11" xfId="0" applyFont="1" applyFill="1" applyBorder="1" applyAlignment="1">
      <alignment horizontal="justify" vertical="top" wrapText="1"/>
    </xf>
    <xf numFmtId="4" fontId="12" fillId="40" borderId="15" xfId="0" applyNumberFormat="1" applyFont="1" applyFill="1" applyBorder="1" applyAlignment="1">
      <alignment horizontal="right" vertical="center" wrapText="1"/>
    </xf>
    <xf numFmtId="0" fontId="12" fillId="40" borderId="10" xfId="0" applyFont="1" applyFill="1" applyBorder="1" applyAlignment="1">
      <alignment horizontal="center" vertical="top" wrapText="1"/>
    </xf>
    <xf numFmtId="169" fontId="6" fillId="34" borderId="10" xfId="0" applyNumberFormat="1" applyFont="1" applyFill="1" applyBorder="1" applyAlignment="1">
      <alignment vertical="center"/>
    </xf>
    <xf numFmtId="49" fontId="13" fillId="4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right" vertical="center" wrapText="1"/>
    </xf>
    <xf numFmtId="49" fontId="12" fillId="40" borderId="10" xfId="0" applyNumberFormat="1" applyFont="1" applyFill="1" applyBorder="1" applyAlignment="1">
      <alignment horizontal="center" vertical="top" wrapText="1"/>
    </xf>
    <xf numFmtId="0" fontId="12" fillId="40" borderId="10" xfId="0" applyFont="1" applyFill="1" applyBorder="1" applyAlignment="1">
      <alignment horizontal="justify" vertical="top" wrapText="1"/>
    </xf>
    <xf numFmtId="4" fontId="12" fillId="40" borderId="14" xfId="0" applyNumberFormat="1" applyFont="1" applyFill="1" applyBorder="1" applyAlignment="1">
      <alignment horizontal="right" vertical="center" wrapText="1"/>
    </xf>
    <xf numFmtId="4" fontId="12" fillId="40" borderId="14" xfId="0" applyNumberFormat="1" applyFont="1" applyFill="1" applyBorder="1" applyAlignment="1">
      <alignment vertical="center"/>
    </xf>
    <xf numFmtId="0" fontId="12" fillId="40" borderId="10" xfId="0" applyFont="1" applyFill="1" applyBorder="1" applyAlignment="1">
      <alignment vertical="top" wrapText="1"/>
    </xf>
    <xf numFmtId="4" fontId="6" fillId="34" borderId="10" xfId="0" applyNumberFormat="1" applyFont="1" applyFill="1" applyBorder="1" applyAlignment="1">
      <alignment vertical="center" wrapText="1"/>
    </xf>
    <xf numFmtId="4" fontId="12" fillId="40" borderId="10" xfId="0" applyNumberFormat="1" applyFont="1" applyFill="1" applyBorder="1" applyAlignment="1">
      <alignment horizontal="right" vertical="center" wrapText="1"/>
    </xf>
    <xf numFmtId="0" fontId="16" fillId="40" borderId="10" xfId="0" applyFont="1" applyFill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right" vertical="center" wrapText="1"/>
    </xf>
    <xf numFmtId="4" fontId="6" fillId="0" borderId="20" xfId="0" applyNumberFormat="1" applyFont="1" applyBorder="1" applyAlignment="1">
      <alignment vertical="center"/>
    </xf>
    <xf numFmtId="49" fontId="1" fillId="42" borderId="18" xfId="0" applyNumberFormat="1" applyFont="1" applyFill="1" applyBorder="1" applyAlignment="1">
      <alignment horizontal="center" vertical="top" wrapText="1"/>
    </xf>
    <xf numFmtId="0" fontId="1" fillId="42" borderId="16" xfId="0" applyFont="1" applyFill="1" applyBorder="1" applyAlignment="1">
      <alignment horizontal="justify" vertical="top" wrapText="1"/>
    </xf>
    <xf numFmtId="4" fontId="1" fillId="42" borderId="19" xfId="0" applyNumberFormat="1" applyFont="1" applyFill="1" applyBorder="1" applyAlignment="1">
      <alignment horizontal="right" vertical="center" wrapText="1"/>
    </xf>
    <xf numFmtId="0" fontId="12" fillId="40" borderId="16" xfId="0" applyFont="1" applyFill="1" applyBorder="1" applyAlignment="1">
      <alignment horizontal="justify" vertical="top" wrapText="1"/>
    </xf>
    <xf numFmtId="4" fontId="12" fillId="40" borderId="19" xfId="0" applyNumberFormat="1" applyFont="1" applyFill="1" applyBorder="1" applyAlignment="1">
      <alignment horizontal="right" vertical="center" wrapText="1"/>
    </xf>
    <xf numFmtId="0" fontId="1" fillId="42" borderId="16" xfId="0" applyFont="1" applyFill="1" applyBorder="1" applyAlignment="1">
      <alignment horizontal="center" vertical="top" wrapText="1"/>
    </xf>
    <xf numFmtId="0" fontId="12" fillId="40" borderId="16" xfId="0" applyFont="1" applyFill="1" applyBorder="1" applyAlignment="1">
      <alignment horizontal="center" vertical="top" wrapText="1"/>
    </xf>
    <xf numFmtId="49" fontId="12" fillId="40" borderId="16" xfId="0" applyNumberFormat="1" applyFont="1" applyFill="1" applyBorder="1" applyAlignment="1">
      <alignment horizontal="center" vertical="top" wrapText="1"/>
    </xf>
    <xf numFmtId="169" fontId="12" fillId="40" borderId="10" xfId="0" applyNumberFormat="1" applyFont="1" applyFill="1" applyBorder="1" applyAlignment="1">
      <alignment vertical="center"/>
    </xf>
    <xf numFmtId="0" fontId="1" fillId="41" borderId="10" xfId="0" applyFont="1" applyFill="1" applyBorder="1" applyAlignment="1">
      <alignment horizontal="left" vertical="top" wrapText="1"/>
    </xf>
    <xf numFmtId="0" fontId="12" fillId="4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169" fontId="1" fillId="37" borderId="10" xfId="0" applyNumberFormat="1" applyFont="1" applyFill="1" applyBorder="1" applyAlignment="1">
      <alignment horizontal="right" vertical="center"/>
    </xf>
    <xf numFmtId="169" fontId="13" fillId="35" borderId="10" xfId="0" applyNumberFormat="1" applyFont="1" applyFill="1" applyBorder="1" applyAlignment="1">
      <alignment vertical="center"/>
    </xf>
    <xf numFmtId="169" fontId="1" fillId="37" borderId="10" xfId="0" applyNumberFormat="1" applyFont="1" applyFill="1" applyBorder="1" applyAlignment="1">
      <alignment vertical="center"/>
    </xf>
    <xf numFmtId="0" fontId="14" fillId="0" borderId="19" xfId="0" applyFont="1" applyBorder="1" applyAlignment="1">
      <alignment/>
    </xf>
    <xf numFmtId="169" fontId="14" fillId="35" borderId="10" xfId="0" applyNumberFormat="1" applyFont="1" applyFill="1" applyBorder="1" applyAlignment="1">
      <alignment vertical="center"/>
    </xf>
    <xf numFmtId="49" fontId="13" fillId="40" borderId="10" xfId="0" applyNumberFormat="1" applyFont="1" applyFill="1" applyBorder="1" applyAlignment="1">
      <alignment horizontal="justify" vertical="top" wrapText="1"/>
    </xf>
    <xf numFmtId="169" fontId="13" fillId="40" borderId="10" xfId="0" applyNumberFormat="1" applyFont="1" applyFill="1" applyBorder="1" applyAlignment="1">
      <alignment vertical="center"/>
    </xf>
    <xf numFmtId="49" fontId="6" fillId="34" borderId="14" xfId="0" applyNumberFormat="1" applyFont="1" applyFill="1" applyBorder="1" applyAlignment="1">
      <alignment horizontal="center" vertical="top" wrapText="1"/>
    </xf>
    <xf numFmtId="169" fontId="1" fillId="36" borderId="10" xfId="0" applyNumberFormat="1" applyFont="1" applyFill="1" applyBorder="1" applyAlignment="1">
      <alignment vertical="center"/>
    </xf>
    <xf numFmtId="169" fontId="12" fillId="33" borderId="10" xfId="0" applyNumberFormat="1" applyFont="1" applyFill="1" applyBorder="1" applyAlignment="1">
      <alignment vertical="center"/>
    </xf>
    <xf numFmtId="169" fontId="13" fillId="33" borderId="10" xfId="0" applyNumberFormat="1" applyFont="1" applyFill="1" applyBorder="1" applyAlignment="1">
      <alignment vertical="center"/>
    </xf>
    <xf numFmtId="0" fontId="1" fillId="41" borderId="10" xfId="0" applyFont="1" applyFill="1" applyBorder="1" applyAlignment="1">
      <alignment horizontal="center"/>
    </xf>
    <xf numFmtId="169" fontId="1" fillId="41" borderId="10" xfId="0" applyNumberFormat="1" applyFont="1" applyFill="1" applyBorder="1" applyAlignment="1">
      <alignment vertical="center"/>
    </xf>
    <xf numFmtId="0" fontId="13" fillId="4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169" fontId="2" fillId="0" borderId="10" xfId="0" applyNumberFormat="1" applyFont="1" applyFill="1" applyBorder="1" applyAlignment="1">
      <alignment vertical="center"/>
    </xf>
    <xf numFmtId="0" fontId="13" fillId="40" borderId="22" xfId="0" applyFont="1" applyFill="1" applyBorder="1" applyAlignment="1">
      <alignment/>
    </xf>
    <xf numFmtId="0" fontId="14" fillId="0" borderId="14" xfId="0" applyFont="1" applyBorder="1" applyAlignment="1">
      <alignment horizontal="center" vertical="top" wrapText="1"/>
    </xf>
    <xf numFmtId="0" fontId="14" fillId="35" borderId="10" xfId="0" applyFont="1" applyFill="1" applyBorder="1" applyAlignment="1">
      <alignment horizontal="justify" vertical="top" wrapText="1"/>
    </xf>
    <xf numFmtId="169" fontId="1" fillId="35" borderId="10" xfId="0" applyNumberFormat="1" applyFont="1" applyFill="1" applyBorder="1" applyAlignment="1">
      <alignment vertical="center"/>
    </xf>
    <xf numFmtId="169" fontId="6" fillId="0" borderId="10" xfId="0" applyNumberFormat="1" applyFont="1" applyFill="1" applyBorder="1" applyAlignment="1">
      <alignment vertical="center"/>
    </xf>
    <xf numFmtId="169" fontId="1" fillId="33" borderId="10" xfId="0" applyNumberFormat="1" applyFont="1" applyFill="1" applyBorder="1" applyAlignment="1">
      <alignment vertical="center"/>
    </xf>
    <xf numFmtId="169" fontId="1" fillId="34" borderId="10" xfId="0" applyNumberFormat="1" applyFont="1" applyFill="1" applyBorder="1" applyAlignment="1">
      <alignment vertical="center"/>
    </xf>
    <xf numFmtId="169" fontId="14" fillId="34" borderId="10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horizontal="justify" vertical="top" wrapText="1"/>
    </xf>
    <xf numFmtId="0" fontId="6" fillId="0" borderId="22" xfId="0" applyFont="1" applyBorder="1" applyAlignment="1">
      <alignment horizontal="center" vertical="top" wrapText="1"/>
    </xf>
    <xf numFmtId="0" fontId="6" fillId="33" borderId="20" xfId="0" applyFont="1" applyFill="1" applyBorder="1" applyAlignment="1">
      <alignment horizontal="justify" vertical="top" wrapText="1"/>
    </xf>
    <xf numFmtId="0" fontId="6" fillId="35" borderId="20" xfId="0" applyFont="1" applyFill="1" applyBorder="1" applyAlignment="1">
      <alignment horizontal="justify" vertical="top" wrapText="1"/>
    </xf>
    <xf numFmtId="0" fontId="6" fillId="34" borderId="20" xfId="0" applyFont="1" applyFill="1" applyBorder="1" applyAlignment="1">
      <alignment horizontal="justify" vertical="top" wrapText="1"/>
    </xf>
    <xf numFmtId="0" fontId="9" fillId="37" borderId="20" xfId="0" applyFont="1" applyFill="1" applyBorder="1" applyAlignment="1">
      <alignment horizontal="center" vertical="top" wrapText="1"/>
    </xf>
    <xf numFmtId="169" fontId="12" fillId="37" borderId="10" xfId="0" applyNumberFormat="1" applyFont="1" applyFill="1" applyBorder="1" applyAlignment="1">
      <alignment vertical="center"/>
    </xf>
    <xf numFmtId="0" fontId="6" fillId="34" borderId="14" xfId="0" applyFont="1" applyFill="1" applyBorder="1" applyAlignment="1">
      <alignment horizontal="center" vertical="top" wrapText="1"/>
    </xf>
    <xf numFmtId="169" fontId="2" fillId="34" borderId="10" xfId="0" applyNumberFormat="1" applyFont="1" applyFill="1" applyBorder="1" applyAlignment="1">
      <alignment vertical="center"/>
    </xf>
    <xf numFmtId="169" fontId="13" fillId="37" borderId="10" xfId="0" applyNumberFormat="1" applyFont="1" applyFill="1" applyBorder="1" applyAlignment="1">
      <alignment vertical="center"/>
    </xf>
    <xf numFmtId="169" fontId="1" fillId="38" borderId="10" xfId="0" applyNumberFormat="1" applyFont="1" applyFill="1" applyBorder="1" applyAlignment="1">
      <alignment vertical="center"/>
    </xf>
    <xf numFmtId="169" fontId="9" fillId="36" borderId="10" xfId="0" applyNumberFormat="1" applyFont="1" applyFill="1" applyBorder="1" applyAlignment="1">
      <alignment vertical="center"/>
    </xf>
    <xf numFmtId="169" fontId="6" fillId="34" borderId="16" xfId="0" applyNumberFormat="1" applyFont="1" applyFill="1" applyBorder="1" applyAlignment="1">
      <alignment vertical="center"/>
    </xf>
    <xf numFmtId="169" fontId="12" fillId="41" borderId="16" xfId="0" applyNumberFormat="1" applyFont="1" applyFill="1" applyBorder="1" applyAlignment="1">
      <alignment vertical="center"/>
    </xf>
    <xf numFmtId="169" fontId="6" fillId="40" borderId="16" xfId="0" applyNumberFormat="1" applyFont="1" applyFill="1" applyBorder="1" applyAlignment="1">
      <alignment vertical="center"/>
    </xf>
    <xf numFmtId="169" fontId="1" fillId="42" borderId="16" xfId="0" applyNumberFormat="1" applyFont="1" applyFill="1" applyBorder="1" applyAlignment="1">
      <alignment vertical="center"/>
    </xf>
    <xf numFmtId="169" fontId="12" fillId="40" borderId="16" xfId="0" applyNumberFormat="1" applyFont="1" applyFill="1" applyBorder="1" applyAlignment="1">
      <alignment vertical="center"/>
    </xf>
    <xf numFmtId="169" fontId="9" fillId="41" borderId="16" xfId="0" applyNumberFormat="1" applyFont="1" applyFill="1" applyBorder="1" applyAlignment="1">
      <alignment vertical="center"/>
    </xf>
    <xf numFmtId="169" fontId="1" fillId="39" borderId="10" xfId="0" applyNumberFormat="1" applyFont="1" applyFill="1" applyBorder="1" applyAlignment="1">
      <alignment horizontal="right" vertical="center"/>
    </xf>
    <xf numFmtId="4" fontId="9" fillId="43" borderId="14" xfId="0" applyNumberFormat="1" applyFont="1" applyFill="1" applyBorder="1" applyAlignment="1">
      <alignment horizontal="right" vertical="center" wrapText="1"/>
    </xf>
    <xf numFmtId="169" fontId="9" fillId="43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8" borderId="14" xfId="0" applyFont="1" applyFill="1" applyBorder="1" applyAlignment="1">
      <alignment horizontal="center" vertical="top" wrapText="1"/>
    </xf>
    <xf numFmtId="0" fontId="1" fillId="38" borderId="23" xfId="0" applyFont="1" applyFill="1" applyBorder="1" applyAlignment="1">
      <alignment horizontal="center" vertical="top" wrapText="1"/>
    </xf>
    <xf numFmtId="0" fontId="1" fillId="38" borderId="12" xfId="0" applyFont="1" applyFill="1" applyBorder="1" applyAlignment="1">
      <alignment horizontal="center" vertical="top" wrapText="1"/>
    </xf>
    <xf numFmtId="0" fontId="9" fillId="39" borderId="14" xfId="0" applyFont="1" applyFill="1" applyBorder="1" applyAlignment="1">
      <alignment horizontal="center" vertical="top" wrapText="1"/>
    </xf>
    <xf numFmtId="0" fontId="9" fillId="39" borderId="23" xfId="0" applyFont="1" applyFill="1" applyBorder="1" applyAlignment="1">
      <alignment horizontal="center" vertical="top" wrapText="1"/>
    </xf>
    <xf numFmtId="0" fontId="9" fillId="39" borderId="12" xfId="0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12" fillId="34" borderId="22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6" fillId="34" borderId="24" xfId="0" applyNumberFormat="1" applyFont="1" applyFill="1" applyBorder="1" applyAlignment="1">
      <alignment horizontal="center" vertical="top" wrapText="1"/>
    </xf>
    <xf numFmtId="49" fontId="6" fillId="34" borderId="13" xfId="0" applyNumberFormat="1" applyFont="1" applyFill="1" applyBorder="1" applyAlignment="1">
      <alignment horizontal="center" vertical="top" wrapText="1"/>
    </xf>
    <xf numFmtId="49" fontId="6" fillId="34" borderId="22" xfId="0" applyNumberFormat="1" applyFont="1" applyFill="1" applyBorder="1" applyAlignment="1">
      <alignment horizontal="center"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11" fillId="43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34" borderId="19" xfId="0" applyNumberFormat="1" applyFont="1" applyFill="1" applyBorder="1" applyAlignment="1">
      <alignment horizontal="center" vertical="top" wrapText="1"/>
    </xf>
    <xf numFmtId="49" fontId="6" fillId="34" borderId="25" xfId="0" applyNumberFormat="1" applyFont="1" applyFill="1" applyBorder="1" applyAlignment="1">
      <alignment horizontal="center" vertical="top" wrapText="1"/>
    </xf>
    <xf numFmtId="49" fontId="6" fillId="34" borderId="14" xfId="0" applyNumberFormat="1" applyFont="1" applyFill="1" applyBorder="1" applyAlignment="1">
      <alignment horizontal="center" vertical="top" wrapText="1"/>
    </xf>
    <xf numFmtId="49" fontId="6" fillId="34" borderId="12" xfId="0" applyNumberFormat="1" applyFont="1" applyFill="1" applyBorder="1" applyAlignment="1">
      <alignment horizontal="center" vertical="top" wrapText="1"/>
    </xf>
    <xf numFmtId="49" fontId="2" fillId="34" borderId="14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49" fontId="1" fillId="34" borderId="24" xfId="0" applyNumberFormat="1" applyFont="1" applyFill="1" applyBorder="1" applyAlignment="1">
      <alignment horizontal="center" vertical="top" wrapText="1"/>
    </xf>
    <xf numFmtId="49" fontId="1" fillId="34" borderId="13" xfId="0" applyNumberFormat="1" applyFont="1" applyFill="1" applyBorder="1" applyAlignment="1">
      <alignment horizontal="center" vertical="top" wrapText="1"/>
    </xf>
    <xf numFmtId="49" fontId="1" fillId="34" borderId="22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49" fontId="13" fillId="0" borderId="24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3" fillId="0" borderId="22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 vertical="top" wrapText="1"/>
    </xf>
    <xf numFmtId="49" fontId="1" fillId="34" borderId="14" xfId="0" applyNumberFormat="1" applyFont="1" applyFill="1" applyBorder="1" applyAlignment="1">
      <alignment horizontal="center" vertical="top" wrapText="1"/>
    </xf>
    <xf numFmtId="49" fontId="1" fillId="34" borderId="12" xfId="0" applyNumberFormat="1" applyFont="1" applyFill="1" applyBorder="1" applyAlignment="1">
      <alignment horizontal="center" vertical="top" wrapText="1"/>
    </xf>
    <xf numFmtId="49" fontId="1" fillId="34" borderId="19" xfId="0" applyNumberFormat="1" applyFont="1" applyFill="1" applyBorder="1" applyAlignment="1">
      <alignment horizontal="center" vertical="top" wrapText="1"/>
    </xf>
    <xf numFmtId="49" fontId="1" fillId="34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  <xf numFmtId="0" fontId="6" fillId="34" borderId="25" xfId="0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view="pageBreakPreview" zoomScale="60" workbookViewId="0" topLeftCell="A1">
      <selection activeCell="D171" sqref="D171"/>
    </sheetView>
  </sheetViews>
  <sheetFormatPr defaultColWidth="9.00390625" defaultRowHeight="12.75"/>
  <cols>
    <col min="1" max="1" width="7.375" style="0" customWidth="1"/>
    <col min="2" max="2" width="9.50390625" style="0" bestFit="1" customWidth="1"/>
    <col min="3" max="3" width="6.50390625" style="0" customWidth="1"/>
    <col min="4" max="4" width="46.125" style="0" customWidth="1"/>
    <col min="5" max="5" width="18.875" style="0" customWidth="1"/>
    <col min="6" max="6" width="20.375" style="0" customWidth="1"/>
    <col min="7" max="7" width="13.00390625" style="0" bestFit="1" customWidth="1"/>
  </cols>
  <sheetData>
    <row r="1" spans="1:7" ht="36" customHeight="1">
      <c r="A1" s="1"/>
      <c r="B1" s="1"/>
      <c r="D1" s="10"/>
      <c r="E1" s="12"/>
      <c r="F1" s="26"/>
      <c r="G1" s="26"/>
    </row>
    <row r="2" spans="1:6" ht="15">
      <c r="A2" s="1"/>
      <c r="B2" s="1"/>
      <c r="C2" s="27"/>
      <c r="D2" s="8"/>
      <c r="E2" s="8"/>
      <c r="F2" s="26"/>
    </row>
    <row r="3" spans="1:7" ht="15">
      <c r="A3" s="230" t="s">
        <v>168</v>
      </c>
      <c r="B3" s="230"/>
      <c r="C3" s="230"/>
      <c r="D3" s="230"/>
      <c r="E3" s="230"/>
      <c r="F3" s="230"/>
      <c r="G3" s="230"/>
    </row>
    <row r="4" spans="1:4" ht="15">
      <c r="A4" s="2"/>
      <c r="B4" s="2"/>
      <c r="D4" s="4"/>
    </row>
    <row r="5" spans="1:2" ht="15">
      <c r="A5" s="2"/>
      <c r="B5" s="2"/>
    </row>
    <row r="6" spans="1:7" ht="34.5">
      <c r="A6" s="181" t="s">
        <v>57</v>
      </c>
      <c r="B6" s="181" t="s">
        <v>56</v>
      </c>
      <c r="C6" s="181" t="s">
        <v>0</v>
      </c>
      <c r="D6" s="181" t="s">
        <v>1</v>
      </c>
      <c r="E6" s="182" t="s">
        <v>155</v>
      </c>
      <c r="F6" s="183" t="s">
        <v>108</v>
      </c>
      <c r="G6" s="183" t="s">
        <v>109</v>
      </c>
    </row>
    <row r="7" spans="1:7" ht="15.75" customHeight="1">
      <c r="A7" s="53" t="s">
        <v>37</v>
      </c>
      <c r="B7" s="54"/>
      <c r="C7" s="55"/>
      <c r="D7" s="31" t="s">
        <v>38</v>
      </c>
      <c r="E7" s="63">
        <f>SUM(E8)</f>
        <v>308319.66</v>
      </c>
      <c r="F7" s="64">
        <f>SUM(F8)</f>
        <v>308020.75999999995</v>
      </c>
      <c r="G7" s="184">
        <v>99.9</v>
      </c>
    </row>
    <row r="8" spans="1:7" ht="19.5" customHeight="1">
      <c r="A8" s="6"/>
      <c r="B8" s="18" t="s">
        <v>52</v>
      </c>
      <c r="C8" s="16"/>
      <c r="D8" s="17" t="s">
        <v>53</v>
      </c>
      <c r="E8" s="65">
        <f>SUM(E10,E9)</f>
        <v>308319.66</v>
      </c>
      <c r="F8" s="66">
        <f>SUM(F9,F10,)</f>
        <v>308020.75999999995</v>
      </c>
      <c r="G8" s="185">
        <f>F8/E8*100</f>
        <v>99.90305516034883</v>
      </c>
    </row>
    <row r="9" spans="1:7" ht="79.5" customHeight="1">
      <c r="A9" s="286"/>
      <c r="B9" s="287"/>
      <c r="C9" s="51" t="s">
        <v>2</v>
      </c>
      <c r="D9" s="5" t="s">
        <v>70</v>
      </c>
      <c r="E9" s="67">
        <v>1500</v>
      </c>
      <c r="F9" s="75">
        <v>1201.1</v>
      </c>
      <c r="G9" s="148">
        <f aca="true" t="shared" si="0" ref="G9:G104">F9/E9*100</f>
        <v>80.07333333333332</v>
      </c>
    </row>
    <row r="10" spans="1:7" ht="47.25" customHeight="1">
      <c r="A10" s="288"/>
      <c r="B10" s="289"/>
      <c r="C10" s="51" t="s">
        <v>72</v>
      </c>
      <c r="D10" s="5" t="s">
        <v>110</v>
      </c>
      <c r="E10" s="67">
        <v>306819.66</v>
      </c>
      <c r="F10" s="75">
        <v>306819.66</v>
      </c>
      <c r="G10" s="148">
        <f t="shared" si="0"/>
        <v>100</v>
      </c>
    </row>
    <row r="11" spans="1:7" ht="46.5" customHeight="1">
      <c r="A11" s="53" t="s">
        <v>58</v>
      </c>
      <c r="B11" s="54"/>
      <c r="C11" s="55"/>
      <c r="D11" s="56" t="s">
        <v>59</v>
      </c>
      <c r="E11" s="69">
        <f>SUM(E12,E16,E19,)</f>
        <v>473100</v>
      </c>
      <c r="F11" s="69">
        <f>SUM(F12,F16,F19,)</f>
        <v>464849.26</v>
      </c>
      <c r="G11" s="186">
        <f t="shared" si="0"/>
        <v>98.25602621010357</v>
      </c>
    </row>
    <row r="12" spans="1:7" ht="15.75" customHeight="1">
      <c r="A12" s="6"/>
      <c r="B12" s="18" t="s">
        <v>60</v>
      </c>
      <c r="C12" s="16"/>
      <c r="D12" s="17" t="s">
        <v>61</v>
      </c>
      <c r="E12" s="65">
        <f>SUM(E14:E15)</f>
        <v>52100</v>
      </c>
      <c r="F12" s="66">
        <f>SUM(F14:F15)</f>
        <v>54062.01</v>
      </c>
      <c r="G12" s="185">
        <f t="shared" si="0"/>
        <v>103.76585412667947</v>
      </c>
    </row>
    <row r="13" spans="1:7" ht="0.75" customHeight="1">
      <c r="A13" s="187"/>
      <c r="B13" s="6"/>
      <c r="C13" s="6"/>
      <c r="D13" s="7"/>
      <c r="E13" s="71"/>
      <c r="F13" s="68"/>
      <c r="G13" s="188" t="e">
        <f t="shared" si="0"/>
        <v>#DIV/0!</v>
      </c>
    </row>
    <row r="14" spans="1:7" ht="17.25" customHeight="1">
      <c r="A14" s="286"/>
      <c r="B14" s="287"/>
      <c r="C14" s="51" t="s">
        <v>3</v>
      </c>
      <c r="D14" s="5" t="s">
        <v>43</v>
      </c>
      <c r="E14" s="67">
        <v>52000</v>
      </c>
      <c r="F14" s="75">
        <v>53733.28</v>
      </c>
      <c r="G14" s="148">
        <f t="shared" si="0"/>
        <v>103.33323076923078</v>
      </c>
    </row>
    <row r="15" spans="1:7" ht="17.25" customHeight="1">
      <c r="A15" s="288"/>
      <c r="B15" s="289"/>
      <c r="C15" s="51" t="s">
        <v>7</v>
      </c>
      <c r="D15" s="5" t="s">
        <v>29</v>
      </c>
      <c r="E15" s="67">
        <v>100</v>
      </c>
      <c r="F15" s="75">
        <v>328.73</v>
      </c>
      <c r="G15" s="148">
        <f t="shared" si="0"/>
        <v>328.73</v>
      </c>
    </row>
    <row r="16" spans="1:7" ht="15.75">
      <c r="A16" s="28"/>
      <c r="B16" s="21" t="s">
        <v>62</v>
      </c>
      <c r="C16" s="14"/>
      <c r="D16" s="15" t="s">
        <v>63</v>
      </c>
      <c r="E16" s="72">
        <f>SUM(E17:E18)</f>
        <v>403000</v>
      </c>
      <c r="F16" s="72">
        <f>SUM(F17:F18)</f>
        <v>392140.76</v>
      </c>
      <c r="G16" s="185">
        <f t="shared" si="0"/>
        <v>97.30539950372209</v>
      </c>
    </row>
    <row r="17" spans="1:7" ht="13.5">
      <c r="A17" s="257"/>
      <c r="B17" s="258"/>
      <c r="C17" s="42" t="s">
        <v>3</v>
      </c>
      <c r="D17" s="13" t="s">
        <v>43</v>
      </c>
      <c r="E17" s="73">
        <v>400000</v>
      </c>
      <c r="F17" s="75">
        <v>388246.8</v>
      </c>
      <c r="G17" s="148">
        <f t="shared" si="0"/>
        <v>97.0617</v>
      </c>
    </row>
    <row r="18" spans="1:7" ht="13.5">
      <c r="A18" s="259"/>
      <c r="B18" s="260"/>
      <c r="C18" s="42" t="s">
        <v>7</v>
      </c>
      <c r="D18" s="13" t="s">
        <v>29</v>
      </c>
      <c r="E18" s="73">
        <v>3000</v>
      </c>
      <c r="F18" s="75">
        <v>3893.96</v>
      </c>
      <c r="G18" s="148">
        <f t="shared" si="0"/>
        <v>129.79866666666666</v>
      </c>
    </row>
    <row r="19" spans="1:7" ht="15.75">
      <c r="A19" s="189"/>
      <c r="B19" s="120" t="s">
        <v>145</v>
      </c>
      <c r="C19" s="120"/>
      <c r="D19" s="121" t="s">
        <v>146</v>
      </c>
      <c r="E19" s="122">
        <f>SUM(E20)</f>
        <v>18000</v>
      </c>
      <c r="F19" s="122">
        <f>SUM(F20:F21)</f>
        <v>18646.49</v>
      </c>
      <c r="G19" s="190">
        <f t="shared" si="0"/>
        <v>103.59161111111112</v>
      </c>
    </row>
    <row r="20" spans="1:7" ht="13.5">
      <c r="A20" s="270"/>
      <c r="B20" s="271"/>
      <c r="C20" s="42" t="s">
        <v>3</v>
      </c>
      <c r="D20" s="13" t="s">
        <v>43</v>
      </c>
      <c r="E20" s="73">
        <v>18000</v>
      </c>
      <c r="F20" s="109">
        <v>18629.31</v>
      </c>
      <c r="G20" s="148">
        <f t="shared" si="0"/>
        <v>103.49616666666668</v>
      </c>
    </row>
    <row r="21" spans="1:7" ht="13.5">
      <c r="A21" s="191"/>
      <c r="B21" s="38"/>
      <c r="C21" s="42" t="s">
        <v>7</v>
      </c>
      <c r="D21" s="13" t="s">
        <v>29</v>
      </c>
      <c r="E21" s="73"/>
      <c r="F21" s="109">
        <v>17.18</v>
      </c>
      <c r="G21" s="148"/>
    </row>
    <row r="22" spans="1:7" ht="15">
      <c r="A22" s="53" t="s">
        <v>119</v>
      </c>
      <c r="B22" s="54"/>
      <c r="C22" s="53"/>
      <c r="D22" s="31" t="s">
        <v>124</v>
      </c>
      <c r="E22" s="94">
        <f>SUM(E23,)</f>
        <v>1500</v>
      </c>
      <c r="F22" s="94">
        <f>SUM(F23,)</f>
        <v>893.84</v>
      </c>
      <c r="G22" s="192">
        <f t="shared" si="0"/>
        <v>59.589333333333336</v>
      </c>
    </row>
    <row r="23" spans="1:7" ht="15.75">
      <c r="A23" s="16"/>
      <c r="B23" s="18" t="s">
        <v>120</v>
      </c>
      <c r="C23" s="18"/>
      <c r="D23" s="17" t="s">
        <v>125</v>
      </c>
      <c r="E23" s="96">
        <f>SUM(E24,)</f>
        <v>1500</v>
      </c>
      <c r="F23" s="96">
        <f>SUM(F24,)</f>
        <v>893.84</v>
      </c>
      <c r="G23" s="193">
        <f t="shared" si="0"/>
        <v>59.589333333333336</v>
      </c>
    </row>
    <row r="24" spans="1:7" ht="13.5">
      <c r="A24" s="270"/>
      <c r="B24" s="271"/>
      <c r="C24" s="42" t="s">
        <v>11</v>
      </c>
      <c r="D24" s="13" t="s">
        <v>126</v>
      </c>
      <c r="E24" s="95">
        <v>1500</v>
      </c>
      <c r="F24" s="78">
        <v>893.84</v>
      </c>
      <c r="G24" s="148">
        <f t="shared" si="0"/>
        <v>59.589333333333336</v>
      </c>
    </row>
    <row r="25" spans="1:7" ht="15">
      <c r="A25" s="57">
        <v>700</v>
      </c>
      <c r="B25" s="54"/>
      <c r="C25" s="55"/>
      <c r="D25" s="31" t="s">
        <v>4</v>
      </c>
      <c r="E25" s="63">
        <f>SUM(E26:E26,)</f>
        <v>105070</v>
      </c>
      <c r="F25" s="76">
        <f>SUM(F26)</f>
        <v>96301.97</v>
      </c>
      <c r="G25" s="186">
        <f t="shared" si="0"/>
        <v>91.65505853240697</v>
      </c>
    </row>
    <row r="26" spans="1:7" ht="24" customHeight="1">
      <c r="A26" s="6"/>
      <c r="B26" s="18" t="s">
        <v>64</v>
      </c>
      <c r="C26" s="16"/>
      <c r="D26" s="52" t="s">
        <v>5</v>
      </c>
      <c r="E26" s="65">
        <f>SUM(E27:E31)</f>
        <v>105070</v>
      </c>
      <c r="F26" s="65">
        <f>SUM(F27:F31)</f>
        <v>96301.97</v>
      </c>
      <c r="G26" s="194">
        <f t="shared" si="0"/>
        <v>91.65505853240697</v>
      </c>
    </row>
    <row r="27" spans="1:7" ht="33.75" customHeight="1">
      <c r="A27" s="257"/>
      <c r="B27" s="258"/>
      <c r="C27" s="42" t="s">
        <v>6</v>
      </c>
      <c r="D27" s="13" t="s">
        <v>71</v>
      </c>
      <c r="E27" s="73">
        <v>3570</v>
      </c>
      <c r="F27" s="75">
        <v>3546.17</v>
      </c>
      <c r="G27" s="148">
        <f t="shared" si="0"/>
        <v>99.33249299719888</v>
      </c>
    </row>
    <row r="28" spans="1:7" ht="18.75" customHeight="1">
      <c r="A28" s="268"/>
      <c r="B28" s="269"/>
      <c r="C28" s="42" t="s">
        <v>11</v>
      </c>
      <c r="D28" s="13" t="s">
        <v>74</v>
      </c>
      <c r="E28" s="73"/>
      <c r="F28" s="75">
        <v>133.6</v>
      </c>
      <c r="G28" s="148"/>
    </row>
    <row r="29" spans="1:7" ht="71.25" customHeight="1">
      <c r="A29" s="268"/>
      <c r="B29" s="269"/>
      <c r="C29" s="42" t="s">
        <v>2</v>
      </c>
      <c r="D29" s="13" t="s">
        <v>70</v>
      </c>
      <c r="E29" s="73">
        <v>90000</v>
      </c>
      <c r="F29" s="75">
        <v>80505.86</v>
      </c>
      <c r="G29" s="148">
        <f t="shared" si="0"/>
        <v>89.45095555555555</v>
      </c>
    </row>
    <row r="30" spans="1:7" ht="20.25" customHeight="1">
      <c r="A30" s="268"/>
      <c r="B30" s="269"/>
      <c r="C30" s="42" t="s">
        <v>3</v>
      </c>
      <c r="D30" s="13" t="s">
        <v>43</v>
      </c>
      <c r="E30" s="73">
        <v>11000</v>
      </c>
      <c r="F30" s="75">
        <v>11795</v>
      </c>
      <c r="G30" s="148">
        <f t="shared" si="0"/>
        <v>107.22727272727272</v>
      </c>
    </row>
    <row r="31" spans="1:7" ht="21.75" customHeight="1">
      <c r="A31" s="268"/>
      <c r="B31" s="269"/>
      <c r="C31" s="42" t="s">
        <v>7</v>
      </c>
      <c r="D31" s="13" t="s">
        <v>29</v>
      </c>
      <c r="E31" s="73">
        <v>500</v>
      </c>
      <c r="F31" s="75">
        <v>321.34</v>
      </c>
      <c r="G31" s="148">
        <f t="shared" si="0"/>
        <v>64.26799999999999</v>
      </c>
    </row>
    <row r="32" spans="1:7" ht="21.75" customHeight="1">
      <c r="A32" s="195">
        <v>710</v>
      </c>
      <c r="B32" s="123"/>
      <c r="C32" s="124"/>
      <c r="D32" s="125" t="s">
        <v>147</v>
      </c>
      <c r="E32" s="126">
        <f>SUM(E33,E35,)</f>
        <v>26000</v>
      </c>
      <c r="F32" s="126">
        <f>SUM(F33,F35,)</f>
        <v>26794.5</v>
      </c>
      <c r="G32" s="196">
        <f t="shared" si="0"/>
        <v>103.05576923076923</v>
      </c>
    </row>
    <row r="33" spans="1:7" ht="21.75" customHeight="1">
      <c r="A33" s="197"/>
      <c r="B33" s="120" t="s">
        <v>148</v>
      </c>
      <c r="C33" s="120"/>
      <c r="D33" s="121" t="s">
        <v>8</v>
      </c>
      <c r="E33" s="122">
        <f>SUM(E34)</f>
        <v>6000</v>
      </c>
      <c r="F33" s="122">
        <f>SUM(F34)</f>
        <v>4858.5</v>
      </c>
      <c r="G33" s="190">
        <f t="shared" si="0"/>
        <v>80.975</v>
      </c>
    </row>
    <row r="34" spans="1:7" ht="45" customHeight="1">
      <c r="A34" s="198"/>
      <c r="B34" s="150"/>
      <c r="C34" s="138" t="s">
        <v>170</v>
      </c>
      <c r="D34" s="13" t="s">
        <v>149</v>
      </c>
      <c r="E34" s="131">
        <v>6000</v>
      </c>
      <c r="F34" s="131">
        <v>4858.5</v>
      </c>
      <c r="G34" s="199">
        <v>100</v>
      </c>
    </row>
    <row r="35" spans="1:7" ht="21.75" customHeight="1">
      <c r="A35" s="200"/>
      <c r="B35" s="149" t="s">
        <v>167</v>
      </c>
      <c r="C35" s="120"/>
      <c r="D35" s="121" t="s">
        <v>53</v>
      </c>
      <c r="E35" s="122">
        <f>SUM(E36)</f>
        <v>20000</v>
      </c>
      <c r="F35" s="122">
        <f>SUM(F36)</f>
        <v>21936</v>
      </c>
      <c r="G35" s="190"/>
    </row>
    <row r="36" spans="1:7" ht="20.25" customHeight="1">
      <c r="A36" s="292"/>
      <c r="B36" s="293"/>
      <c r="C36" s="42" t="s">
        <v>3</v>
      </c>
      <c r="D36" s="13" t="s">
        <v>43</v>
      </c>
      <c r="E36" s="73">
        <v>20000</v>
      </c>
      <c r="F36" s="109">
        <v>21936</v>
      </c>
      <c r="G36" s="148">
        <f t="shared" si="0"/>
        <v>109.68</v>
      </c>
    </row>
    <row r="37" spans="1:7" ht="15">
      <c r="A37" s="57">
        <v>750</v>
      </c>
      <c r="B37" s="57"/>
      <c r="C37" s="58"/>
      <c r="D37" s="31" t="s">
        <v>9</v>
      </c>
      <c r="E37" s="77">
        <f>SUM(E38,E41,E45,)</f>
        <v>111899</v>
      </c>
      <c r="F37" s="77">
        <f>SUM(F38,F41,F43,F45,)</f>
        <v>111751.70999999999</v>
      </c>
      <c r="G37" s="186">
        <f t="shared" si="0"/>
        <v>99.86837237151359</v>
      </c>
    </row>
    <row r="38" spans="1:9" ht="15.75">
      <c r="A38" s="6"/>
      <c r="B38" s="18" t="s">
        <v>65</v>
      </c>
      <c r="C38" s="16"/>
      <c r="D38" s="17" t="s">
        <v>10</v>
      </c>
      <c r="E38" s="65">
        <f>SUM(E39:E40)</f>
        <v>51795</v>
      </c>
      <c r="F38" s="66">
        <f>SUM(F39:F40)</f>
        <v>51238.24</v>
      </c>
      <c r="G38" s="185">
        <f t="shared" si="0"/>
        <v>98.92506998745051</v>
      </c>
      <c r="I38" s="46"/>
    </row>
    <row r="39" spans="1:9" ht="54.75">
      <c r="A39" s="286"/>
      <c r="B39" s="287"/>
      <c r="C39" s="51" t="s">
        <v>72</v>
      </c>
      <c r="D39" s="5" t="s">
        <v>73</v>
      </c>
      <c r="E39" s="67">
        <v>51791</v>
      </c>
      <c r="F39" s="75">
        <v>51233.59</v>
      </c>
      <c r="G39" s="148">
        <f t="shared" si="0"/>
        <v>98.9237319225348</v>
      </c>
      <c r="I39" s="46"/>
    </row>
    <row r="40" spans="1:7" ht="42" customHeight="1">
      <c r="A40" s="288"/>
      <c r="B40" s="289"/>
      <c r="C40" s="51" t="s">
        <v>44</v>
      </c>
      <c r="D40" s="5" t="s">
        <v>45</v>
      </c>
      <c r="E40" s="67">
        <v>4</v>
      </c>
      <c r="F40" s="75">
        <v>4.65</v>
      </c>
      <c r="G40" s="148">
        <f t="shared" si="0"/>
        <v>116.25000000000001</v>
      </c>
    </row>
    <row r="41" spans="1:7" ht="15.75">
      <c r="A41" s="32"/>
      <c r="B41" s="32">
        <v>75023</v>
      </c>
      <c r="C41" s="21"/>
      <c r="D41" s="116" t="s">
        <v>156</v>
      </c>
      <c r="E41" s="72">
        <f>SUM(E42)</f>
        <v>7104</v>
      </c>
      <c r="F41" s="72">
        <f>SUM(F42)</f>
        <v>7104</v>
      </c>
      <c r="G41" s="176">
        <v>100</v>
      </c>
    </row>
    <row r="42" spans="1:7" ht="54.75">
      <c r="A42" s="247"/>
      <c r="B42" s="248"/>
      <c r="C42" s="51" t="s">
        <v>157</v>
      </c>
      <c r="D42" s="5" t="s">
        <v>158</v>
      </c>
      <c r="E42" s="67">
        <v>7104</v>
      </c>
      <c r="F42" s="109">
        <v>7104</v>
      </c>
      <c r="G42" s="148">
        <v>100</v>
      </c>
    </row>
    <row r="43" spans="1:7" ht="14.25">
      <c r="A43" s="164"/>
      <c r="B43" s="164">
        <v>75075</v>
      </c>
      <c r="C43" s="157"/>
      <c r="D43" s="158" t="s">
        <v>179</v>
      </c>
      <c r="E43" s="159"/>
      <c r="F43" s="160">
        <v>20</v>
      </c>
      <c r="G43" s="176"/>
    </row>
    <row r="44" spans="1:7" ht="13.5">
      <c r="A44" s="247"/>
      <c r="B44" s="248"/>
      <c r="C44" s="51" t="s">
        <v>46</v>
      </c>
      <c r="D44" s="5" t="s">
        <v>180</v>
      </c>
      <c r="E44" s="67"/>
      <c r="F44" s="109">
        <v>20</v>
      </c>
      <c r="G44" s="148"/>
    </row>
    <row r="45" spans="1:7" ht="15.75">
      <c r="A45" s="15"/>
      <c r="B45" s="32">
        <v>75095</v>
      </c>
      <c r="C45" s="21"/>
      <c r="D45" s="15" t="s">
        <v>53</v>
      </c>
      <c r="E45" s="72">
        <f>SUM(E46:E47)</f>
        <v>53000</v>
      </c>
      <c r="F45" s="72">
        <f>SUM(F46:F47)</f>
        <v>53389.47</v>
      </c>
      <c r="G45" s="185">
        <f t="shared" si="0"/>
        <v>100.73484905660376</v>
      </c>
    </row>
    <row r="46" spans="1:7" ht="79.5" customHeight="1">
      <c r="A46" s="249"/>
      <c r="B46" s="250"/>
      <c r="C46" s="51" t="s">
        <v>135</v>
      </c>
      <c r="D46" s="5" t="s">
        <v>136</v>
      </c>
      <c r="E46" s="67">
        <v>45000</v>
      </c>
      <c r="F46" s="109">
        <v>45381.05</v>
      </c>
      <c r="G46" s="148">
        <f t="shared" si="0"/>
        <v>100.84677777777777</v>
      </c>
    </row>
    <row r="47" spans="1:7" ht="81" customHeight="1">
      <c r="A47" s="251"/>
      <c r="B47" s="252"/>
      <c r="C47" s="51" t="s">
        <v>137</v>
      </c>
      <c r="D47" s="5" t="s">
        <v>136</v>
      </c>
      <c r="E47" s="67">
        <v>8000</v>
      </c>
      <c r="F47" s="109">
        <v>8008.42</v>
      </c>
      <c r="G47" s="148">
        <f t="shared" si="0"/>
        <v>100.10524999999998</v>
      </c>
    </row>
    <row r="48" spans="1:7" ht="62.25">
      <c r="A48" s="57">
        <v>751</v>
      </c>
      <c r="B48" s="53"/>
      <c r="C48" s="55"/>
      <c r="D48" s="56" t="s">
        <v>12</v>
      </c>
      <c r="E48" s="63">
        <f>SUM(E49)</f>
        <v>6824</v>
      </c>
      <c r="F48" s="63">
        <f>SUM(F49)</f>
        <v>6823.45</v>
      </c>
      <c r="G48" s="186">
        <f t="shared" si="0"/>
        <v>99.99194021101992</v>
      </c>
    </row>
    <row r="49" spans="1:7" ht="32.25">
      <c r="A49" s="18"/>
      <c r="B49" s="18" t="s">
        <v>66</v>
      </c>
      <c r="C49" s="16"/>
      <c r="D49" s="52" t="s">
        <v>13</v>
      </c>
      <c r="E49" s="65">
        <f>SUM(E50)</f>
        <v>6824</v>
      </c>
      <c r="F49" s="66">
        <f>SUM(F50)</f>
        <v>6823.45</v>
      </c>
      <c r="G49" s="185">
        <f t="shared" si="0"/>
        <v>99.99194021101992</v>
      </c>
    </row>
    <row r="50" spans="1:7" ht="54.75">
      <c r="A50" s="290"/>
      <c r="B50" s="291"/>
      <c r="C50" s="51" t="s">
        <v>72</v>
      </c>
      <c r="D50" s="5" t="s">
        <v>115</v>
      </c>
      <c r="E50" s="67">
        <v>6824</v>
      </c>
      <c r="F50" s="75">
        <v>6823.45</v>
      </c>
      <c r="G50" s="148">
        <f t="shared" si="0"/>
        <v>99.99194021101992</v>
      </c>
    </row>
    <row r="51" spans="1:7" ht="30.75">
      <c r="A51" s="53">
        <v>754</v>
      </c>
      <c r="B51" s="53"/>
      <c r="C51" s="102"/>
      <c r="D51" s="31" t="s">
        <v>39</v>
      </c>
      <c r="E51" s="63">
        <f>SUM(E52)</f>
        <v>1700</v>
      </c>
      <c r="F51" s="70">
        <f>SUM(F52)</f>
        <v>1700</v>
      </c>
      <c r="G51" s="192">
        <f t="shared" si="0"/>
        <v>100</v>
      </c>
    </row>
    <row r="52" spans="1:7" ht="15.75">
      <c r="A52" s="6"/>
      <c r="B52" s="18" t="s">
        <v>128</v>
      </c>
      <c r="C52" s="18"/>
      <c r="D52" s="17" t="s">
        <v>129</v>
      </c>
      <c r="E52" s="65">
        <f>SUM(E53)</f>
        <v>1700</v>
      </c>
      <c r="F52" s="66">
        <f>SUM(F53)</f>
        <v>1700</v>
      </c>
      <c r="G52" s="194">
        <f t="shared" si="0"/>
        <v>100</v>
      </c>
    </row>
    <row r="53" spans="1:7" ht="54.75">
      <c r="A53" s="247"/>
      <c r="B53" s="248"/>
      <c r="C53" s="51" t="s">
        <v>72</v>
      </c>
      <c r="D53" s="5" t="s">
        <v>115</v>
      </c>
      <c r="E53" s="67">
        <v>1700</v>
      </c>
      <c r="F53" s="75">
        <v>1700</v>
      </c>
      <c r="G53" s="148">
        <f t="shared" si="0"/>
        <v>100</v>
      </c>
    </row>
    <row r="54" spans="1:7" ht="62.25">
      <c r="A54" s="53" t="s">
        <v>36</v>
      </c>
      <c r="B54" s="54"/>
      <c r="C54" s="53"/>
      <c r="D54" s="31" t="s">
        <v>40</v>
      </c>
      <c r="E54" s="63">
        <f>SUM(E55,E57,E64,E75,E77,)</f>
        <v>4064085</v>
      </c>
      <c r="F54" s="63">
        <f>SUM(F55,F57,F64,F75,F77,)</f>
        <v>4121690.41</v>
      </c>
      <c r="G54" s="192">
        <f t="shared" si="0"/>
        <v>101.41742630875092</v>
      </c>
    </row>
    <row r="55" spans="1:7" ht="32.25">
      <c r="A55" s="60"/>
      <c r="B55" s="21" t="s">
        <v>75</v>
      </c>
      <c r="C55" s="60"/>
      <c r="D55" s="15" t="s">
        <v>76</v>
      </c>
      <c r="E55" s="79">
        <f>SUM(E56)</f>
        <v>2000</v>
      </c>
      <c r="F55" s="66">
        <f>SUM(F56)</f>
        <v>1817</v>
      </c>
      <c r="G55" s="185">
        <f t="shared" si="0"/>
        <v>90.85</v>
      </c>
    </row>
    <row r="56" spans="1:7" ht="27">
      <c r="A56" s="282"/>
      <c r="B56" s="283"/>
      <c r="C56" s="42" t="s">
        <v>14</v>
      </c>
      <c r="D56" s="13" t="s">
        <v>77</v>
      </c>
      <c r="E56" s="73">
        <v>2000</v>
      </c>
      <c r="F56" s="75">
        <v>1817</v>
      </c>
      <c r="G56" s="148">
        <f t="shared" si="0"/>
        <v>90.85</v>
      </c>
    </row>
    <row r="57" spans="1:7" ht="57">
      <c r="A57" s="60"/>
      <c r="B57" s="21" t="s">
        <v>78</v>
      </c>
      <c r="C57" s="28"/>
      <c r="D57" s="29" t="s">
        <v>84</v>
      </c>
      <c r="E57" s="72">
        <f>SUM(E58:E63)</f>
        <v>888090</v>
      </c>
      <c r="F57" s="66">
        <f>SUM(F58:F63)</f>
        <v>892595.76</v>
      </c>
      <c r="G57" s="185">
        <f t="shared" si="0"/>
        <v>100.50735398439348</v>
      </c>
    </row>
    <row r="58" spans="1:7" ht="15.75" customHeight="1">
      <c r="A58" s="274"/>
      <c r="B58" s="275"/>
      <c r="C58" s="42" t="s">
        <v>17</v>
      </c>
      <c r="D58" s="13" t="s">
        <v>79</v>
      </c>
      <c r="E58" s="73">
        <v>846000</v>
      </c>
      <c r="F58" s="75">
        <v>847494.78</v>
      </c>
      <c r="G58" s="148">
        <f t="shared" si="0"/>
        <v>100.17668794326242</v>
      </c>
    </row>
    <row r="59" spans="1:7" ht="15.75" customHeight="1">
      <c r="A59" s="284"/>
      <c r="B59" s="285"/>
      <c r="C59" s="42" t="s">
        <v>18</v>
      </c>
      <c r="D59" s="13" t="s">
        <v>81</v>
      </c>
      <c r="E59" s="73">
        <v>6036</v>
      </c>
      <c r="F59" s="75">
        <v>6281</v>
      </c>
      <c r="G59" s="148">
        <f t="shared" si="0"/>
        <v>104.05897945659378</v>
      </c>
    </row>
    <row r="60" spans="1:7" ht="15.75" customHeight="1">
      <c r="A60" s="284"/>
      <c r="B60" s="285"/>
      <c r="C60" s="42" t="s">
        <v>19</v>
      </c>
      <c r="D60" s="13" t="s">
        <v>80</v>
      </c>
      <c r="E60" s="73">
        <v>23218</v>
      </c>
      <c r="F60" s="75">
        <v>26113</v>
      </c>
      <c r="G60" s="148">
        <f t="shared" si="0"/>
        <v>112.46877422689292</v>
      </c>
    </row>
    <row r="61" spans="1:7" ht="15.75" customHeight="1">
      <c r="A61" s="284"/>
      <c r="B61" s="285"/>
      <c r="C61" s="42" t="s">
        <v>20</v>
      </c>
      <c r="D61" s="13" t="s">
        <v>82</v>
      </c>
      <c r="E61" s="73">
        <v>9736</v>
      </c>
      <c r="F61" s="75">
        <v>9626</v>
      </c>
      <c r="G61" s="148">
        <f t="shared" si="0"/>
        <v>98.87017255546425</v>
      </c>
    </row>
    <row r="62" spans="1:7" ht="15.75" customHeight="1">
      <c r="A62" s="284"/>
      <c r="B62" s="285"/>
      <c r="C62" s="42" t="s">
        <v>11</v>
      </c>
      <c r="D62" s="11" t="s">
        <v>126</v>
      </c>
      <c r="E62" s="73">
        <v>100</v>
      </c>
      <c r="F62" s="75">
        <v>127.6</v>
      </c>
      <c r="G62" s="148">
        <f t="shared" si="0"/>
        <v>127.60000000000001</v>
      </c>
    </row>
    <row r="63" spans="1:7" ht="27">
      <c r="A63" s="276"/>
      <c r="B63" s="277"/>
      <c r="C63" s="42" t="s">
        <v>15</v>
      </c>
      <c r="D63" s="11" t="s">
        <v>16</v>
      </c>
      <c r="E63" s="73">
        <v>3000</v>
      </c>
      <c r="F63" s="75">
        <v>2953.38</v>
      </c>
      <c r="G63" s="148">
        <f t="shared" si="0"/>
        <v>98.446</v>
      </c>
    </row>
    <row r="64" spans="1:7" ht="42.75">
      <c r="A64" s="60"/>
      <c r="B64" s="21" t="s">
        <v>48</v>
      </c>
      <c r="C64" s="97"/>
      <c r="D64" s="29" t="s">
        <v>85</v>
      </c>
      <c r="E64" s="72">
        <f>SUM(E65:E74)</f>
        <v>1172141</v>
      </c>
      <c r="F64" s="66">
        <f>SUM(F65:F74)</f>
        <v>1187874.28</v>
      </c>
      <c r="G64" s="185">
        <f t="shared" si="0"/>
        <v>101.34226854960282</v>
      </c>
    </row>
    <row r="65" spans="1:7" ht="15.75" customHeight="1">
      <c r="A65" s="274"/>
      <c r="B65" s="275"/>
      <c r="C65" s="42" t="s">
        <v>17</v>
      </c>
      <c r="D65" s="13" t="s">
        <v>79</v>
      </c>
      <c r="E65" s="73">
        <v>397000</v>
      </c>
      <c r="F65" s="75">
        <v>396818.65</v>
      </c>
      <c r="G65" s="148">
        <f t="shared" si="0"/>
        <v>99.95431989924434</v>
      </c>
    </row>
    <row r="66" spans="1:7" ht="15.75" customHeight="1">
      <c r="A66" s="284"/>
      <c r="B66" s="285"/>
      <c r="C66" s="42" t="s">
        <v>18</v>
      </c>
      <c r="D66" s="13" t="s">
        <v>81</v>
      </c>
      <c r="E66" s="73">
        <v>566496</v>
      </c>
      <c r="F66" s="75">
        <v>572365.66</v>
      </c>
      <c r="G66" s="148">
        <f t="shared" si="0"/>
        <v>101.03613441224653</v>
      </c>
    </row>
    <row r="67" spans="1:7" ht="15.75" customHeight="1">
      <c r="A67" s="284"/>
      <c r="B67" s="285"/>
      <c r="C67" s="42" t="s">
        <v>19</v>
      </c>
      <c r="D67" s="13" t="s">
        <v>80</v>
      </c>
      <c r="E67" s="73">
        <v>22000</v>
      </c>
      <c r="F67" s="75">
        <v>22438.42</v>
      </c>
      <c r="G67" s="148">
        <f t="shared" si="0"/>
        <v>101.99281818181818</v>
      </c>
    </row>
    <row r="68" spans="1:7" ht="15.75" customHeight="1">
      <c r="A68" s="284"/>
      <c r="B68" s="285"/>
      <c r="C68" s="42" t="s">
        <v>20</v>
      </c>
      <c r="D68" s="13" t="s">
        <v>82</v>
      </c>
      <c r="E68" s="73">
        <v>57045</v>
      </c>
      <c r="F68" s="75">
        <v>58864</v>
      </c>
      <c r="G68" s="148">
        <f t="shared" si="0"/>
        <v>103.18871066701728</v>
      </c>
    </row>
    <row r="69" spans="1:7" ht="15.75" customHeight="1">
      <c r="A69" s="284"/>
      <c r="B69" s="285"/>
      <c r="C69" s="42" t="s">
        <v>21</v>
      </c>
      <c r="D69" s="13" t="s">
        <v>111</v>
      </c>
      <c r="E69" s="73">
        <v>33000</v>
      </c>
      <c r="F69" s="75">
        <v>34148.23</v>
      </c>
      <c r="G69" s="148">
        <f t="shared" si="0"/>
        <v>103.47948484848486</v>
      </c>
    </row>
    <row r="70" spans="1:7" ht="15.75" customHeight="1">
      <c r="A70" s="284"/>
      <c r="B70" s="285"/>
      <c r="C70" s="42" t="s">
        <v>106</v>
      </c>
      <c r="D70" s="13" t="s">
        <v>107</v>
      </c>
      <c r="E70" s="73">
        <v>3000</v>
      </c>
      <c r="F70" s="75">
        <v>2800</v>
      </c>
      <c r="G70" s="148">
        <f t="shared" si="0"/>
        <v>93.33333333333333</v>
      </c>
    </row>
    <row r="71" spans="1:7" ht="15.75" customHeight="1">
      <c r="A71" s="284"/>
      <c r="B71" s="285"/>
      <c r="C71" s="42" t="s">
        <v>22</v>
      </c>
      <c r="D71" s="13" t="s">
        <v>49</v>
      </c>
      <c r="E71" s="73">
        <v>100</v>
      </c>
      <c r="F71" s="75">
        <v>0</v>
      </c>
      <c r="G71" s="148">
        <f t="shared" si="0"/>
        <v>0</v>
      </c>
    </row>
    <row r="72" spans="1:7" ht="15.75" customHeight="1">
      <c r="A72" s="284"/>
      <c r="B72" s="285"/>
      <c r="C72" s="42" t="s">
        <v>23</v>
      </c>
      <c r="D72" s="11" t="s">
        <v>83</v>
      </c>
      <c r="E72" s="73">
        <v>88000</v>
      </c>
      <c r="F72" s="75">
        <v>91887.6</v>
      </c>
      <c r="G72" s="148">
        <f t="shared" si="0"/>
        <v>104.41772727272729</v>
      </c>
    </row>
    <row r="73" spans="1:7" ht="15.75" customHeight="1">
      <c r="A73" s="284"/>
      <c r="B73" s="285"/>
      <c r="C73" s="42" t="s">
        <v>11</v>
      </c>
      <c r="D73" s="11" t="s">
        <v>74</v>
      </c>
      <c r="E73" s="73">
        <v>3500</v>
      </c>
      <c r="F73" s="75">
        <v>4639</v>
      </c>
      <c r="G73" s="148">
        <f t="shared" si="0"/>
        <v>132.54285714285714</v>
      </c>
    </row>
    <row r="74" spans="1:7" ht="27">
      <c r="A74" s="276"/>
      <c r="B74" s="277"/>
      <c r="C74" s="42" t="s">
        <v>15</v>
      </c>
      <c r="D74" s="13" t="s">
        <v>16</v>
      </c>
      <c r="E74" s="73">
        <v>2000</v>
      </c>
      <c r="F74" s="75">
        <v>3912.72</v>
      </c>
      <c r="G74" s="148">
        <f t="shared" si="0"/>
        <v>195.636</v>
      </c>
    </row>
    <row r="75" spans="1:7" ht="42.75">
      <c r="A75" s="60"/>
      <c r="B75" s="21" t="s">
        <v>86</v>
      </c>
      <c r="C75" s="97"/>
      <c r="D75" s="29" t="s">
        <v>87</v>
      </c>
      <c r="E75" s="72">
        <f>SUM(E76:E76)</f>
        <v>18000</v>
      </c>
      <c r="F75" s="72">
        <f>SUM(F76:F76)</f>
        <v>18397</v>
      </c>
      <c r="G75" s="185">
        <f t="shared" si="0"/>
        <v>102.20555555555555</v>
      </c>
    </row>
    <row r="76" spans="1:7" ht="15.75" customHeight="1">
      <c r="A76" s="282"/>
      <c r="B76" s="283"/>
      <c r="C76" s="42" t="s">
        <v>24</v>
      </c>
      <c r="D76" s="13" t="s">
        <v>88</v>
      </c>
      <c r="E76" s="73">
        <v>18000</v>
      </c>
      <c r="F76" s="75">
        <v>18397</v>
      </c>
      <c r="G76" s="148">
        <f t="shared" si="0"/>
        <v>102.20555555555555</v>
      </c>
    </row>
    <row r="77" spans="1:7" ht="28.5">
      <c r="A77" s="30"/>
      <c r="B77" s="30" t="s">
        <v>89</v>
      </c>
      <c r="C77" s="98"/>
      <c r="D77" s="29" t="s">
        <v>90</v>
      </c>
      <c r="E77" s="72">
        <f>SUM(E78:E79)</f>
        <v>1983854</v>
      </c>
      <c r="F77" s="66">
        <f>SUM(F78:F79)</f>
        <v>2021006.37</v>
      </c>
      <c r="G77" s="185">
        <f t="shared" si="0"/>
        <v>101.87273710666209</v>
      </c>
    </row>
    <row r="78" spans="1:7" ht="15.75" customHeight="1">
      <c r="A78" s="274"/>
      <c r="B78" s="275"/>
      <c r="C78" s="42" t="s">
        <v>26</v>
      </c>
      <c r="D78" s="13" t="s">
        <v>91</v>
      </c>
      <c r="E78" s="73">
        <v>1971854</v>
      </c>
      <c r="F78" s="75">
        <v>2005342</v>
      </c>
      <c r="G78" s="148">
        <f t="shared" si="0"/>
        <v>101.69830017841078</v>
      </c>
    </row>
    <row r="79" spans="1:7" ht="15.75" customHeight="1">
      <c r="A79" s="276"/>
      <c r="B79" s="277"/>
      <c r="C79" s="42" t="s">
        <v>27</v>
      </c>
      <c r="D79" s="13" t="s">
        <v>92</v>
      </c>
      <c r="E79" s="73">
        <v>12000</v>
      </c>
      <c r="F79" s="75">
        <v>15664.37</v>
      </c>
      <c r="G79" s="148">
        <f t="shared" si="0"/>
        <v>130.53641666666667</v>
      </c>
    </row>
    <row r="80" spans="1:7" ht="15">
      <c r="A80" s="132">
        <v>758</v>
      </c>
      <c r="B80" s="35"/>
      <c r="C80" s="33"/>
      <c r="D80" s="35" t="s">
        <v>93</v>
      </c>
      <c r="E80" s="74">
        <f>SUM(E88,E85,E83,E81,)</f>
        <v>7343778.140000001</v>
      </c>
      <c r="F80" s="74">
        <f>SUM(F88,F85,F83,F81,)</f>
        <v>7344483.58</v>
      </c>
      <c r="G80" s="186">
        <f t="shared" si="0"/>
        <v>100.00960595468098</v>
      </c>
    </row>
    <row r="81" spans="1:7" ht="28.5">
      <c r="A81" s="202"/>
      <c r="B81" s="32">
        <v>75801</v>
      </c>
      <c r="C81" s="30"/>
      <c r="D81" s="29" t="s">
        <v>94</v>
      </c>
      <c r="E81" s="80">
        <f>SUM(E82)</f>
        <v>4837969</v>
      </c>
      <c r="F81" s="81">
        <f>SUM(F82)</f>
        <v>4837969</v>
      </c>
      <c r="G81" s="203">
        <f t="shared" si="0"/>
        <v>100</v>
      </c>
    </row>
    <row r="82" spans="1:7" ht="13.5">
      <c r="A82" s="59"/>
      <c r="B82" s="59"/>
      <c r="C82" s="51" t="s">
        <v>95</v>
      </c>
      <c r="D82" s="5" t="s">
        <v>96</v>
      </c>
      <c r="E82" s="67">
        <v>4837969</v>
      </c>
      <c r="F82" s="75">
        <v>4837969</v>
      </c>
      <c r="G82" s="148">
        <f t="shared" si="0"/>
        <v>100</v>
      </c>
    </row>
    <row r="83" spans="1:7" ht="19.5" customHeight="1">
      <c r="A83" s="15"/>
      <c r="B83" s="32">
        <v>75807</v>
      </c>
      <c r="C83" s="21"/>
      <c r="D83" s="15" t="s">
        <v>97</v>
      </c>
      <c r="E83" s="72">
        <f>SUM(E84)</f>
        <v>2380166</v>
      </c>
      <c r="F83" s="66">
        <f>SUM(F84)</f>
        <v>2380166</v>
      </c>
      <c r="G83" s="185">
        <f t="shared" si="0"/>
        <v>100</v>
      </c>
    </row>
    <row r="84" spans="1:7" ht="13.5">
      <c r="A84" s="247"/>
      <c r="B84" s="248"/>
      <c r="C84" s="51" t="s">
        <v>95</v>
      </c>
      <c r="D84" s="5" t="s">
        <v>96</v>
      </c>
      <c r="E84" s="67">
        <v>2380166</v>
      </c>
      <c r="F84" s="75">
        <v>2380166</v>
      </c>
      <c r="G84" s="148">
        <f t="shared" si="0"/>
        <v>100</v>
      </c>
    </row>
    <row r="85" spans="1:7" ht="15.75">
      <c r="A85" s="15"/>
      <c r="B85" s="32">
        <v>75814</v>
      </c>
      <c r="C85" s="21"/>
      <c r="D85" s="15" t="s">
        <v>99</v>
      </c>
      <c r="E85" s="72">
        <f>SUM(E86:E87)</f>
        <v>66609.14</v>
      </c>
      <c r="F85" s="72">
        <f>SUM(F86:F87)</f>
        <v>67314.58</v>
      </c>
      <c r="G85" s="185">
        <f t="shared" si="0"/>
        <v>101.0590738748466</v>
      </c>
    </row>
    <row r="86" spans="1:7" ht="13.5">
      <c r="A86" s="247"/>
      <c r="B86" s="248"/>
      <c r="C86" s="51" t="s">
        <v>46</v>
      </c>
      <c r="D86" s="5" t="s">
        <v>47</v>
      </c>
      <c r="E86" s="67">
        <v>61000</v>
      </c>
      <c r="F86" s="75">
        <v>61705.44</v>
      </c>
      <c r="G86" s="148">
        <f t="shared" si="0"/>
        <v>101.15645901639346</v>
      </c>
    </row>
    <row r="87" spans="1:7" ht="27">
      <c r="A87" s="201"/>
      <c r="B87" s="151"/>
      <c r="C87" s="51" t="s">
        <v>50</v>
      </c>
      <c r="D87" s="9" t="s">
        <v>105</v>
      </c>
      <c r="E87" s="67">
        <v>5609.14</v>
      </c>
      <c r="F87" s="75">
        <v>5609.14</v>
      </c>
      <c r="G87" s="148">
        <f t="shared" si="0"/>
        <v>100</v>
      </c>
    </row>
    <row r="88" spans="1:7" ht="21" customHeight="1">
      <c r="A88" s="202"/>
      <c r="B88" s="32">
        <v>75831</v>
      </c>
      <c r="C88" s="21"/>
      <c r="D88" s="15" t="s">
        <v>98</v>
      </c>
      <c r="E88" s="72">
        <f>SUM(E89)</f>
        <v>59034</v>
      </c>
      <c r="F88" s="66">
        <f>SUM(F89)</f>
        <v>59034</v>
      </c>
      <c r="G88" s="185">
        <f t="shared" si="0"/>
        <v>100</v>
      </c>
    </row>
    <row r="89" spans="1:7" ht="13.5">
      <c r="A89" s="247"/>
      <c r="B89" s="248"/>
      <c r="C89" s="51" t="s">
        <v>95</v>
      </c>
      <c r="D89" s="5" t="s">
        <v>96</v>
      </c>
      <c r="E89" s="67">
        <v>59034</v>
      </c>
      <c r="F89" s="75">
        <v>59034</v>
      </c>
      <c r="G89" s="148">
        <f t="shared" si="0"/>
        <v>100</v>
      </c>
    </row>
    <row r="90" spans="1:7" ht="15">
      <c r="A90" s="53">
        <v>801</v>
      </c>
      <c r="B90" s="54"/>
      <c r="C90" s="102"/>
      <c r="D90" s="31" t="s">
        <v>28</v>
      </c>
      <c r="E90" s="63">
        <f>SUM(E91,E94,E96,E100,E103,E107,)</f>
        <v>426879</v>
      </c>
      <c r="F90" s="63">
        <f>SUM(F91,F94,F96,F100,F103,F107,)</f>
        <v>437140.09</v>
      </c>
      <c r="G90" s="186">
        <f t="shared" si="0"/>
        <v>102.40374672916681</v>
      </c>
    </row>
    <row r="91" spans="1:7" ht="15.75">
      <c r="A91" s="18"/>
      <c r="B91" s="18" t="s">
        <v>140</v>
      </c>
      <c r="C91" s="18"/>
      <c r="D91" s="17" t="s">
        <v>141</v>
      </c>
      <c r="E91" s="65">
        <f>SUM(E93:E93)</f>
        <v>24629</v>
      </c>
      <c r="F91" s="65">
        <f>SUM(F92:F93)</f>
        <v>24612.02</v>
      </c>
      <c r="G91" s="190">
        <f t="shared" si="0"/>
        <v>99.93105688416095</v>
      </c>
    </row>
    <row r="92" spans="1:7" ht="13.5">
      <c r="A92" s="278"/>
      <c r="B92" s="279"/>
      <c r="C92" s="155" t="s">
        <v>46</v>
      </c>
      <c r="D92" s="5" t="s">
        <v>47</v>
      </c>
      <c r="E92" s="156"/>
      <c r="F92" s="156">
        <v>52.52</v>
      </c>
      <c r="G92" s="204"/>
    </row>
    <row r="93" spans="1:7" ht="54.75">
      <c r="A93" s="280"/>
      <c r="B93" s="281"/>
      <c r="C93" s="42" t="s">
        <v>72</v>
      </c>
      <c r="D93" s="9" t="s">
        <v>73</v>
      </c>
      <c r="E93" s="117">
        <v>24629</v>
      </c>
      <c r="F93" s="117">
        <v>24559.5</v>
      </c>
      <c r="G93" s="199">
        <f t="shared" si="0"/>
        <v>99.71781233505217</v>
      </c>
    </row>
    <row r="94" spans="1:7" ht="25.5" customHeight="1">
      <c r="A94" s="18"/>
      <c r="B94" s="18" t="s">
        <v>142</v>
      </c>
      <c r="C94" s="89"/>
      <c r="D94" s="17" t="s">
        <v>143</v>
      </c>
      <c r="E94" s="65">
        <f>SUM(E95)</f>
        <v>15070</v>
      </c>
      <c r="F94" s="65">
        <f>SUM(F95)</f>
        <v>15070</v>
      </c>
      <c r="G94" s="205">
        <f t="shared" si="0"/>
        <v>100</v>
      </c>
    </row>
    <row r="95" spans="1:7" ht="27">
      <c r="A95" s="272"/>
      <c r="B95" s="273"/>
      <c r="C95" s="42" t="s">
        <v>50</v>
      </c>
      <c r="D95" s="9" t="s">
        <v>105</v>
      </c>
      <c r="E95" s="117">
        <v>15070</v>
      </c>
      <c r="F95" s="117">
        <v>15070</v>
      </c>
      <c r="G95" s="206">
        <f t="shared" si="0"/>
        <v>100</v>
      </c>
    </row>
    <row r="96" spans="1:7" ht="15.75">
      <c r="A96" s="18"/>
      <c r="B96" s="18" t="s">
        <v>127</v>
      </c>
      <c r="C96" s="89"/>
      <c r="D96" s="17" t="s">
        <v>30</v>
      </c>
      <c r="E96" s="65">
        <f>SUM(E97:E99)</f>
        <v>242940</v>
      </c>
      <c r="F96" s="65">
        <f>SUM(F97:F99)</f>
        <v>253308.44</v>
      </c>
      <c r="G96" s="194">
        <f t="shared" si="0"/>
        <v>104.26790153947476</v>
      </c>
    </row>
    <row r="97" spans="1:7" ht="27">
      <c r="A97" s="257"/>
      <c r="B97" s="258"/>
      <c r="C97" s="42" t="s">
        <v>159</v>
      </c>
      <c r="D97" s="13" t="s">
        <v>160</v>
      </c>
      <c r="E97" s="73">
        <v>22000</v>
      </c>
      <c r="F97" s="78">
        <v>22773</v>
      </c>
      <c r="G97" s="148">
        <f t="shared" si="0"/>
        <v>103.51363636363638</v>
      </c>
    </row>
    <row r="98" spans="1:7" ht="13.5">
      <c r="A98" s="268"/>
      <c r="B98" s="269"/>
      <c r="C98" s="42" t="s">
        <v>3</v>
      </c>
      <c r="D98" s="37" t="s">
        <v>43</v>
      </c>
      <c r="E98" s="73">
        <v>26400</v>
      </c>
      <c r="F98" s="78">
        <v>35995.44</v>
      </c>
      <c r="G98" s="148">
        <f t="shared" si="0"/>
        <v>136.34636363636366</v>
      </c>
    </row>
    <row r="99" spans="1:7" ht="27">
      <c r="A99" s="268"/>
      <c r="B99" s="269"/>
      <c r="C99" s="42" t="s">
        <v>50</v>
      </c>
      <c r="D99" s="9" t="s">
        <v>105</v>
      </c>
      <c r="E99" s="73">
        <v>194540</v>
      </c>
      <c r="F99" s="78">
        <v>194540</v>
      </c>
      <c r="G99" s="148">
        <f t="shared" si="0"/>
        <v>100</v>
      </c>
    </row>
    <row r="100" spans="1:7" ht="15.75">
      <c r="A100" s="120"/>
      <c r="B100" s="120" t="s">
        <v>150</v>
      </c>
      <c r="C100" s="157"/>
      <c r="D100" s="127" t="s">
        <v>31</v>
      </c>
      <c r="E100" s="122">
        <f>SUM(E101:E102)</f>
        <v>30350</v>
      </c>
      <c r="F100" s="122">
        <f>SUM(F101:F102)</f>
        <v>30349.43</v>
      </c>
      <c r="G100" s="176">
        <f t="shared" si="0"/>
        <v>99.9981219110379</v>
      </c>
    </row>
    <row r="101" spans="1:7" ht="54.75">
      <c r="A101" s="270"/>
      <c r="B101" s="271"/>
      <c r="C101" s="42" t="s">
        <v>72</v>
      </c>
      <c r="D101" s="9" t="s">
        <v>73</v>
      </c>
      <c r="E101" s="73">
        <v>18350</v>
      </c>
      <c r="F101" s="78">
        <v>18349.43</v>
      </c>
      <c r="G101" s="148">
        <f t="shared" si="0"/>
        <v>99.99689373297002</v>
      </c>
    </row>
    <row r="102" spans="1:7" ht="27">
      <c r="A102" s="191"/>
      <c r="B102" s="38"/>
      <c r="C102" s="42" t="s">
        <v>50</v>
      </c>
      <c r="D102" s="9" t="s">
        <v>105</v>
      </c>
      <c r="E102" s="73">
        <v>12000</v>
      </c>
      <c r="F102" s="78">
        <v>12000</v>
      </c>
      <c r="G102" s="148">
        <f t="shared" si="0"/>
        <v>100</v>
      </c>
    </row>
    <row r="103" spans="1:7" ht="15.75">
      <c r="A103" s="6"/>
      <c r="B103" s="18" t="s">
        <v>121</v>
      </c>
      <c r="C103" s="89"/>
      <c r="D103" s="17" t="s">
        <v>122</v>
      </c>
      <c r="E103" s="65">
        <f>SUM(E104:E106)</f>
        <v>91700</v>
      </c>
      <c r="F103" s="66">
        <f>SUM(F104:F106)</f>
        <v>92180.5</v>
      </c>
      <c r="G103" s="185">
        <f t="shared" si="0"/>
        <v>100.52399127589968</v>
      </c>
    </row>
    <row r="104" spans="1:7" ht="42.75" customHeight="1">
      <c r="A104" s="257"/>
      <c r="B104" s="258"/>
      <c r="C104" s="42" t="s">
        <v>161</v>
      </c>
      <c r="D104" s="13" t="s">
        <v>162</v>
      </c>
      <c r="E104" s="73">
        <v>80000</v>
      </c>
      <c r="F104" s="75">
        <v>80773.5</v>
      </c>
      <c r="G104" s="199">
        <f t="shared" si="0"/>
        <v>100.96687499999999</v>
      </c>
    </row>
    <row r="105" spans="1:7" ht="24" customHeight="1">
      <c r="A105" s="268"/>
      <c r="B105" s="269"/>
      <c r="C105" s="42" t="s">
        <v>11</v>
      </c>
      <c r="D105" s="13" t="s">
        <v>74</v>
      </c>
      <c r="E105" s="73"/>
      <c r="F105" s="75">
        <v>886.5</v>
      </c>
      <c r="G105" s="199"/>
    </row>
    <row r="106" spans="1:7" ht="15.75" customHeight="1">
      <c r="A106" s="259"/>
      <c r="B106" s="260"/>
      <c r="C106" s="42" t="s">
        <v>3</v>
      </c>
      <c r="D106" s="13" t="s">
        <v>43</v>
      </c>
      <c r="E106" s="73">
        <v>11700</v>
      </c>
      <c r="F106" s="75">
        <v>10520.5</v>
      </c>
      <c r="G106" s="199">
        <f>F106/E106*100</f>
        <v>89.91880341880342</v>
      </c>
    </row>
    <row r="107" spans="1:7" ht="15.75">
      <c r="A107" s="28"/>
      <c r="B107" s="21" t="s">
        <v>112</v>
      </c>
      <c r="C107" s="21"/>
      <c r="D107" s="15" t="s">
        <v>53</v>
      </c>
      <c r="E107" s="72">
        <f>SUM(E108:E108)</f>
        <v>22190</v>
      </c>
      <c r="F107" s="72">
        <f>SUM(F108:F108)</f>
        <v>21619.7</v>
      </c>
      <c r="G107" s="185">
        <f aca="true" t="shared" si="1" ref="G107:G182">F107/E107*100</f>
        <v>97.42992338891393</v>
      </c>
    </row>
    <row r="108" spans="1:7" ht="54.75">
      <c r="A108" s="259"/>
      <c r="B108" s="260"/>
      <c r="C108" s="42" t="s">
        <v>157</v>
      </c>
      <c r="D108" s="5" t="s">
        <v>158</v>
      </c>
      <c r="E108" s="73">
        <v>22190</v>
      </c>
      <c r="F108" s="78">
        <v>21619.7</v>
      </c>
      <c r="G108" s="207">
        <f t="shared" si="1"/>
        <v>97.42992338891393</v>
      </c>
    </row>
    <row r="109" spans="1:7" ht="15.75">
      <c r="A109" s="33" t="s">
        <v>100</v>
      </c>
      <c r="B109" s="34"/>
      <c r="C109" s="33"/>
      <c r="D109" s="35" t="s">
        <v>102</v>
      </c>
      <c r="E109" s="74">
        <f>SUM(E112,E110,)</f>
        <v>69617</v>
      </c>
      <c r="F109" s="74">
        <f>SUM(F112,F110,)</f>
        <v>81590.65000000001</v>
      </c>
      <c r="G109" s="186">
        <f t="shared" si="1"/>
        <v>117.19931913182127</v>
      </c>
    </row>
    <row r="110" spans="1:7" ht="15.75">
      <c r="A110" s="28"/>
      <c r="B110" s="21" t="s">
        <v>67</v>
      </c>
      <c r="C110" s="97"/>
      <c r="D110" s="15" t="s">
        <v>101</v>
      </c>
      <c r="E110" s="72">
        <f>SUM(D111:E111)</f>
        <v>68000</v>
      </c>
      <c r="F110" s="66">
        <f>SUM(F111)</f>
        <v>79972.85</v>
      </c>
      <c r="G110" s="185">
        <f t="shared" si="1"/>
        <v>117.60713235294118</v>
      </c>
    </row>
    <row r="111" spans="1:7" ht="27">
      <c r="A111" s="267"/>
      <c r="B111" s="267"/>
      <c r="C111" s="42" t="s">
        <v>25</v>
      </c>
      <c r="D111" s="13" t="s">
        <v>55</v>
      </c>
      <c r="E111" s="73">
        <v>68000</v>
      </c>
      <c r="F111" s="75">
        <v>79972.85</v>
      </c>
      <c r="G111" s="148">
        <f t="shared" si="1"/>
        <v>117.60713235294118</v>
      </c>
    </row>
    <row r="112" spans="1:7" ht="14.25">
      <c r="A112" s="157"/>
      <c r="B112" s="157" t="s">
        <v>169</v>
      </c>
      <c r="C112" s="157"/>
      <c r="D112" s="158" t="s">
        <v>53</v>
      </c>
      <c r="E112" s="159">
        <f>SUM(E113)</f>
        <v>1617</v>
      </c>
      <c r="F112" s="159">
        <f>SUM(F113)</f>
        <v>1617.8</v>
      </c>
      <c r="G112" s="176">
        <v>100</v>
      </c>
    </row>
    <row r="113" spans="1:7" ht="54.75">
      <c r="A113" s="191"/>
      <c r="B113" s="38"/>
      <c r="C113" s="42" t="s">
        <v>157</v>
      </c>
      <c r="D113" s="5" t="s">
        <v>158</v>
      </c>
      <c r="E113" s="73">
        <v>1617</v>
      </c>
      <c r="F113" s="109">
        <v>1617.8</v>
      </c>
      <c r="G113" s="148">
        <v>100</v>
      </c>
    </row>
    <row r="114" spans="1:7" ht="15">
      <c r="A114" s="53" t="s">
        <v>41</v>
      </c>
      <c r="B114" s="54"/>
      <c r="C114" s="53"/>
      <c r="D114" s="31" t="s">
        <v>32</v>
      </c>
      <c r="E114" s="63">
        <f>SUM(E142,E140,E138,E136,E134,E132,E129,E124,E122,E120,E118,E115)</f>
        <v>6512741.5600000005</v>
      </c>
      <c r="F114" s="63">
        <f>SUM(F142,F140,F138,F136,F134,F132,F129,F124,F122,F120,F118,F115)</f>
        <v>6477442.99</v>
      </c>
      <c r="G114" s="186">
        <f t="shared" si="1"/>
        <v>99.4580075122772</v>
      </c>
    </row>
    <row r="115" spans="1:7" ht="15.75">
      <c r="A115" s="208"/>
      <c r="B115" s="22">
        <v>85203</v>
      </c>
      <c r="C115" s="23"/>
      <c r="D115" s="24" t="s">
        <v>68</v>
      </c>
      <c r="E115" s="82">
        <f>SUM(E116:E117)</f>
        <v>548699</v>
      </c>
      <c r="F115" s="82">
        <f>SUM(F116:F117)</f>
        <v>548568.87</v>
      </c>
      <c r="G115" s="185">
        <f t="shared" si="1"/>
        <v>99.97628390064499</v>
      </c>
    </row>
    <row r="116" spans="1:7" ht="48.75" customHeight="1">
      <c r="A116" s="255"/>
      <c r="B116" s="256"/>
      <c r="C116" s="19">
        <v>2010</v>
      </c>
      <c r="D116" s="9" t="s">
        <v>73</v>
      </c>
      <c r="E116" s="83">
        <v>548179</v>
      </c>
      <c r="F116" s="75">
        <v>548179</v>
      </c>
      <c r="G116" s="148">
        <f t="shared" si="1"/>
        <v>100</v>
      </c>
    </row>
    <row r="117" spans="1:7" ht="45" customHeight="1">
      <c r="A117" s="265"/>
      <c r="B117" s="266"/>
      <c r="C117" s="19">
        <v>2360</v>
      </c>
      <c r="D117" s="9" t="s">
        <v>45</v>
      </c>
      <c r="E117" s="83">
        <v>520</v>
      </c>
      <c r="F117" s="75">
        <v>389.87</v>
      </c>
      <c r="G117" s="148">
        <f t="shared" si="1"/>
        <v>74.97500000000001</v>
      </c>
    </row>
    <row r="118" spans="1:7" ht="33.75" customHeight="1">
      <c r="A118" s="161"/>
      <c r="B118" s="161">
        <v>85205</v>
      </c>
      <c r="C118" s="144"/>
      <c r="D118" s="145" t="s">
        <v>171</v>
      </c>
      <c r="E118" s="163">
        <f>SUM(E119)</f>
        <v>10000</v>
      </c>
      <c r="F118" s="163">
        <f>SUM(F119)</f>
        <v>10000</v>
      </c>
      <c r="G118" s="176">
        <v>100</v>
      </c>
    </row>
    <row r="119" spans="1:7" ht="45" customHeight="1">
      <c r="A119" s="294"/>
      <c r="B119" s="295"/>
      <c r="C119" s="19">
        <v>2020</v>
      </c>
      <c r="D119" s="13" t="s">
        <v>149</v>
      </c>
      <c r="E119" s="162">
        <v>10000</v>
      </c>
      <c r="F119" s="162">
        <v>10000</v>
      </c>
      <c r="G119" s="148">
        <v>100</v>
      </c>
    </row>
    <row r="120" spans="1:7" ht="21" customHeight="1">
      <c r="A120" s="147"/>
      <c r="B120" s="147">
        <v>85206</v>
      </c>
      <c r="C120" s="144"/>
      <c r="D120" s="145" t="s">
        <v>172</v>
      </c>
      <c r="E120" s="163">
        <f>SUM(E121)</f>
        <v>22800</v>
      </c>
      <c r="F120" s="163">
        <f>SUM(F121)</f>
        <v>22800</v>
      </c>
      <c r="G120" s="176">
        <v>100</v>
      </c>
    </row>
    <row r="121" spans="1:7" ht="33" customHeight="1">
      <c r="A121" s="294"/>
      <c r="B121" s="295"/>
      <c r="C121" s="19">
        <v>2030</v>
      </c>
      <c r="D121" s="9" t="s">
        <v>105</v>
      </c>
      <c r="E121" s="108">
        <v>22800</v>
      </c>
      <c r="F121" s="75">
        <v>22800</v>
      </c>
      <c r="G121" s="148">
        <v>100</v>
      </c>
    </row>
    <row r="122" spans="1:7" ht="14.25">
      <c r="A122" s="147"/>
      <c r="B122" s="147">
        <v>85211</v>
      </c>
      <c r="C122" s="144"/>
      <c r="D122" s="145" t="s">
        <v>163</v>
      </c>
      <c r="E122" s="146">
        <f>SUM(E123)</f>
        <v>3237726</v>
      </c>
      <c r="F122" s="146">
        <f>SUM(F123)</f>
        <v>3233142.2</v>
      </c>
      <c r="G122" s="176">
        <f t="shared" si="1"/>
        <v>99.85842532691154</v>
      </c>
    </row>
    <row r="123" spans="1:7" ht="69">
      <c r="A123" s="209"/>
      <c r="B123" s="20"/>
      <c r="C123" s="19">
        <v>2060</v>
      </c>
      <c r="D123" s="9" t="s">
        <v>164</v>
      </c>
      <c r="E123" s="83">
        <v>3237726</v>
      </c>
      <c r="F123" s="75">
        <v>3233142.2</v>
      </c>
      <c r="G123" s="148">
        <f t="shared" si="1"/>
        <v>99.85842532691154</v>
      </c>
    </row>
    <row r="124" spans="1:7" ht="64.5">
      <c r="A124" s="210"/>
      <c r="B124" s="22">
        <v>85212</v>
      </c>
      <c r="C124" s="23"/>
      <c r="D124" s="91" t="s">
        <v>116</v>
      </c>
      <c r="E124" s="100">
        <f>SUM(E125:E128)</f>
        <v>2381533</v>
      </c>
      <c r="F124" s="100">
        <f>SUM(F125:F128)</f>
        <v>2351434.91</v>
      </c>
      <c r="G124" s="194">
        <f t="shared" si="1"/>
        <v>98.73618841309359</v>
      </c>
    </row>
    <row r="125" spans="1:7" ht="15.75" customHeight="1">
      <c r="A125" s="237"/>
      <c r="B125" s="238"/>
      <c r="C125" s="107" t="s">
        <v>7</v>
      </c>
      <c r="D125" s="106" t="s">
        <v>29</v>
      </c>
      <c r="E125" s="83">
        <v>2500</v>
      </c>
      <c r="F125" s="108">
        <v>2182.53</v>
      </c>
      <c r="G125" s="148">
        <f t="shared" si="1"/>
        <v>87.30120000000001</v>
      </c>
    </row>
    <row r="126" spans="1:7" ht="54.75">
      <c r="A126" s="299"/>
      <c r="B126" s="300"/>
      <c r="C126" s="19">
        <v>2010</v>
      </c>
      <c r="D126" s="9" t="s">
        <v>73</v>
      </c>
      <c r="E126" s="83">
        <v>2362533</v>
      </c>
      <c r="F126" s="75">
        <v>2339960</v>
      </c>
      <c r="G126" s="148">
        <f t="shared" si="1"/>
        <v>99.04454244660286</v>
      </c>
    </row>
    <row r="127" spans="1:7" ht="46.5" customHeight="1">
      <c r="A127" s="299"/>
      <c r="B127" s="300"/>
      <c r="C127" s="19">
        <v>2360</v>
      </c>
      <c r="D127" s="9" t="s">
        <v>45</v>
      </c>
      <c r="E127" s="83">
        <v>11000</v>
      </c>
      <c r="F127" s="75">
        <v>4195.93</v>
      </c>
      <c r="G127" s="148">
        <f t="shared" si="1"/>
        <v>38.14481818181819</v>
      </c>
    </row>
    <row r="128" spans="1:7" ht="69">
      <c r="A128" s="239"/>
      <c r="B128" s="240"/>
      <c r="C128" s="19">
        <v>2910</v>
      </c>
      <c r="D128" s="9" t="s">
        <v>134</v>
      </c>
      <c r="E128" s="83">
        <v>5500</v>
      </c>
      <c r="F128" s="75">
        <v>5096.45</v>
      </c>
      <c r="G128" s="148">
        <f t="shared" si="1"/>
        <v>92.66272727272728</v>
      </c>
    </row>
    <row r="129" spans="1:7" ht="84.75" customHeight="1">
      <c r="A129" s="210"/>
      <c r="B129" s="22">
        <v>85213</v>
      </c>
      <c r="C129" s="23"/>
      <c r="D129" s="25" t="s">
        <v>117</v>
      </c>
      <c r="E129" s="100">
        <f>SUM(E130:E131)</f>
        <v>18306</v>
      </c>
      <c r="F129" s="100">
        <f>SUM(F130:F131)</f>
        <v>18301.35</v>
      </c>
      <c r="G129" s="185">
        <f t="shared" si="1"/>
        <v>99.97459849229759</v>
      </c>
    </row>
    <row r="130" spans="1:7" ht="54.75">
      <c r="A130" s="255"/>
      <c r="B130" s="256"/>
      <c r="C130" s="20">
        <v>2010</v>
      </c>
      <c r="D130" s="9" t="s">
        <v>73</v>
      </c>
      <c r="E130" s="84">
        <v>6084</v>
      </c>
      <c r="F130" s="75">
        <v>6084</v>
      </c>
      <c r="G130" s="148">
        <f t="shared" si="1"/>
        <v>100</v>
      </c>
    </row>
    <row r="131" spans="1:7" ht="27">
      <c r="A131" s="265"/>
      <c r="B131" s="266"/>
      <c r="C131" s="20">
        <v>2030</v>
      </c>
      <c r="D131" s="9" t="s">
        <v>105</v>
      </c>
      <c r="E131" s="84">
        <v>12222</v>
      </c>
      <c r="F131" s="75">
        <v>12217.35</v>
      </c>
      <c r="G131" s="148">
        <f t="shared" si="1"/>
        <v>99.96195385370643</v>
      </c>
    </row>
    <row r="132" spans="1:7" ht="32.25">
      <c r="A132" s="210"/>
      <c r="B132" s="22">
        <v>85214</v>
      </c>
      <c r="C132" s="23"/>
      <c r="D132" s="25" t="s">
        <v>51</v>
      </c>
      <c r="E132" s="82">
        <f>SUM(E133:E133)</f>
        <v>27854</v>
      </c>
      <c r="F132" s="66">
        <f>SUM(F133:F133)</f>
        <v>27854</v>
      </c>
      <c r="G132" s="185">
        <f t="shared" si="1"/>
        <v>100</v>
      </c>
    </row>
    <row r="133" spans="1:7" ht="27">
      <c r="A133" s="255"/>
      <c r="B133" s="256"/>
      <c r="C133" s="39">
        <v>2030</v>
      </c>
      <c r="D133" s="9" t="s">
        <v>105</v>
      </c>
      <c r="E133" s="84">
        <v>27854</v>
      </c>
      <c r="F133" s="75">
        <v>27854</v>
      </c>
      <c r="G133" s="148">
        <f t="shared" si="1"/>
        <v>100</v>
      </c>
    </row>
    <row r="134" spans="1:7" ht="15.75">
      <c r="A134" s="121"/>
      <c r="B134" s="141">
        <v>85215</v>
      </c>
      <c r="C134" s="128"/>
      <c r="D134" s="127" t="s">
        <v>151</v>
      </c>
      <c r="E134" s="129">
        <f>SUM(E135)</f>
        <v>125.56</v>
      </c>
      <c r="F134" s="129">
        <f>SUM(F135)</f>
        <v>77.56</v>
      </c>
      <c r="G134" s="190">
        <f t="shared" si="1"/>
        <v>61.771264733991714</v>
      </c>
    </row>
    <row r="135" spans="1:7" ht="45" customHeight="1">
      <c r="A135" s="245"/>
      <c r="B135" s="246"/>
      <c r="C135" s="39">
        <v>2010</v>
      </c>
      <c r="D135" s="9" t="s">
        <v>73</v>
      </c>
      <c r="E135" s="84">
        <v>125.56</v>
      </c>
      <c r="F135" s="75">
        <v>77.56</v>
      </c>
      <c r="G135" s="148">
        <f t="shared" si="1"/>
        <v>61.771264733991714</v>
      </c>
    </row>
    <row r="136" spans="1:7" ht="15.75">
      <c r="A136" s="17"/>
      <c r="B136" s="23">
        <v>85216</v>
      </c>
      <c r="C136" s="92"/>
      <c r="D136" s="25" t="s">
        <v>118</v>
      </c>
      <c r="E136" s="82">
        <f>SUM(E137)</f>
        <v>136289</v>
      </c>
      <c r="F136" s="90">
        <f>SUM(F137)</f>
        <v>135079.6</v>
      </c>
      <c r="G136" s="193">
        <f t="shared" si="1"/>
        <v>99.11262097454674</v>
      </c>
    </row>
    <row r="137" spans="1:7" ht="27">
      <c r="A137" s="245"/>
      <c r="B137" s="246"/>
      <c r="C137" s="39">
        <v>2030</v>
      </c>
      <c r="D137" s="9" t="s">
        <v>105</v>
      </c>
      <c r="E137" s="84">
        <v>136289</v>
      </c>
      <c r="F137" s="75">
        <v>135079.6</v>
      </c>
      <c r="G137" s="148">
        <f t="shared" si="1"/>
        <v>99.11262097454674</v>
      </c>
    </row>
    <row r="138" spans="1:7" ht="15.75">
      <c r="A138" s="29"/>
      <c r="B138" s="142">
        <v>85219</v>
      </c>
      <c r="C138" s="40"/>
      <c r="D138" s="41" t="s">
        <v>104</v>
      </c>
      <c r="E138" s="85">
        <f>SUM(E139:E139)</f>
        <v>107256</v>
      </c>
      <c r="F138" s="66">
        <f>SUM(F139:F139)</f>
        <v>107256</v>
      </c>
      <c r="G138" s="185">
        <f t="shared" si="1"/>
        <v>100</v>
      </c>
    </row>
    <row r="139" spans="1:7" ht="27">
      <c r="A139" s="241"/>
      <c r="B139" s="242"/>
      <c r="C139" s="39">
        <v>2030</v>
      </c>
      <c r="D139" s="9" t="s">
        <v>105</v>
      </c>
      <c r="E139" s="84">
        <v>107256</v>
      </c>
      <c r="F139" s="75">
        <v>107256</v>
      </c>
      <c r="G139" s="148">
        <f t="shared" si="1"/>
        <v>100</v>
      </c>
    </row>
    <row r="140" spans="1:7" ht="32.25">
      <c r="A140" s="211"/>
      <c r="B140" s="22">
        <v>85228</v>
      </c>
      <c r="C140" s="23"/>
      <c r="D140" s="25" t="s">
        <v>103</v>
      </c>
      <c r="E140" s="82">
        <f>SUM(E141)</f>
        <v>6890</v>
      </c>
      <c r="F140" s="66">
        <f>SUM(F141)</f>
        <v>7665.5</v>
      </c>
      <c r="G140" s="185">
        <f t="shared" si="1"/>
        <v>111.25544267053702</v>
      </c>
    </row>
    <row r="141" spans="1:7" ht="15.75">
      <c r="A141" s="212"/>
      <c r="B141" s="36"/>
      <c r="C141" s="38" t="s">
        <v>3</v>
      </c>
      <c r="D141" s="37" t="s">
        <v>43</v>
      </c>
      <c r="E141" s="83">
        <v>6890</v>
      </c>
      <c r="F141" s="75">
        <v>7665.5</v>
      </c>
      <c r="G141" s="148">
        <f t="shared" si="1"/>
        <v>111.25544267053702</v>
      </c>
    </row>
    <row r="142" spans="1:7" ht="15.75">
      <c r="A142" s="211"/>
      <c r="B142" s="43">
        <v>85295</v>
      </c>
      <c r="C142" s="44"/>
      <c r="D142" s="45" t="s">
        <v>53</v>
      </c>
      <c r="E142" s="86">
        <f>SUM(E143:E144)</f>
        <v>15263</v>
      </c>
      <c r="F142" s="86">
        <f>SUM(F143:F144)</f>
        <v>15263</v>
      </c>
      <c r="G142" s="185">
        <f t="shared" si="1"/>
        <v>100</v>
      </c>
    </row>
    <row r="143" spans="1:7" ht="54.75">
      <c r="A143" s="237"/>
      <c r="B143" s="238"/>
      <c r="C143" s="38" t="s">
        <v>72</v>
      </c>
      <c r="D143" s="9" t="s">
        <v>73</v>
      </c>
      <c r="E143" s="83">
        <v>156</v>
      </c>
      <c r="F143" s="78">
        <v>156</v>
      </c>
      <c r="G143" s="148">
        <f t="shared" si="1"/>
        <v>100</v>
      </c>
    </row>
    <row r="144" spans="1:7" ht="27">
      <c r="A144" s="239"/>
      <c r="B144" s="240"/>
      <c r="C144" s="38" t="s">
        <v>50</v>
      </c>
      <c r="D144" s="37" t="s">
        <v>105</v>
      </c>
      <c r="E144" s="83">
        <v>15107</v>
      </c>
      <c r="F144" s="75">
        <v>15107</v>
      </c>
      <c r="G144" s="148">
        <f t="shared" si="1"/>
        <v>100</v>
      </c>
    </row>
    <row r="145" spans="1:7" ht="15.75">
      <c r="A145" s="213">
        <v>854</v>
      </c>
      <c r="B145" s="47"/>
      <c r="C145" s="48"/>
      <c r="D145" s="49" t="s">
        <v>113</v>
      </c>
      <c r="E145" s="87">
        <f>SUM(E146)</f>
        <v>24325</v>
      </c>
      <c r="F145" s="88">
        <f>SUM(F146)</f>
        <v>24325</v>
      </c>
      <c r="G145" s="214">
        <f t="shared" si="1"/>
        <v>100</v>
      </c>
    </row>
    <row r="146" spans="1:7" ht="15.75">
      <c r="A146" s="211"/>
      <c r="B146" s="43">
        <v>85415</v>
      </c>
      <c r="C146" s="50"/>
      <c r="D146" s="41" t="s">
        <v>114</v>
      </c>
      <c r="E146" s="85">
        <f>SUM(E147:E148)</f>
        <v>24325</v>
      </c>
      <c r="F146" s="85">
        <f>SUM(F147:F148)</f>
        <v>24325</v>
      </c>
      <c r="G146" s="194">
        <f t="shared" si="1"/>
        <v>100</v>
      </c>
    </row>
    <row r="147" spans="1:7" ht="27">
      <c r="A147" s="243"/>
      <c r="B147" s="244"/>
      <c r="C147" s="38" t="s">
        <v>50</v>
      </c>
      <c r="D147" s="37" t="s">
        <v>105</v>
      </c>
      <c r="E147" s="83">
        <v>24000</v>
      </c>
      <c r="F147" s="75">
        <v>24000</v>
      </c>
      <c r="G147" s="216">
        <f t="shared" si="1"/>
        <v>100</v>
      </c>
    </row>
    <row r="148" spans="1:7" ht="54.75">
      <c r="A148" s="215"/>
      <c r="B148" s="153"/>
      <c r="C148" s="38" t="s">
        <v>173</v>
      </c>
      <c r="D148" s="37" t="s">
        <v>174</v>
      </c>
      <c r="E148" s="83">
        <v>325</v>
      </c>
      <c r="F148" s="109">
        <v>325</v>
      </c>
      <c r="G148" s="216">
        <f t="shared" si="1"/>
        <v>100</v>
      </c>
    </row>
    <row r="149" spans="1:7" ht="27">
      <c r="A149" s="57">
        <v>900</v>
      </c>
      <c r="B149" s="57"/>
      <c r="C149" s="61"/>
      <c r="D149" s="62" t="s">
        <v>33</v>
      </c>
      <c r="E149" s="77">
        <f>SUM(E150,E153,E157,E159,E161,)</f>
        <v>595837</v>
      </c>
      <c r="F149" s="77">
        <f>SUM(F150,F153,F157,F159,F161,)</f>
        <v>632491.1199999999</v>
      </c>
      <c r="G149" s="217">
        <f t="shared" si="1"/>
        <v>106.15170256294924</v>
      </c>
    </row>
    <row r="150" spans="1:7" ht="15.75">
      <c r="A150" s="6"/>
      <c r="B150" s="18" t="s">
        <v>69</v>
      </c>
      <c r="C150" s="18"/>
      <c r="D150" s="17" t="s">
        <v>34</v>
      </c>
      <c r="E150" s="65">
        <f>SUM(E151:E152)</f>
        <v>141000</v>
      </c>
      <c r="F150" s="66">
        <f>SUM(F151:F152)</f>
        <v>161984.97</v>
      </c>
      <c r="G150" s="185">
        <f t="shared" si="1"/>
        <v>114.88295744680852</v>
      </c>
    </row>
    <row r="151" spans="1:7" ht="13.5">
      <c r="A151" s="257"/>
      <c r="B151" s="258"/>
      <c r="C151" s="42" t="s">
        <v>3</v>
      </c>
      <c r="D151" s="13" t="s">
        <v>43</v>
      </c>
      <c r="E151" s="73">
        <v>140000</v>
      </c>
      <c r="F151" s="75">
        <v>160741.75</v>
      </c>
      <c r="G151" s="148">
        <f t="shared" si="1"/>
        <v>114.81553571428572</v>
      </c>
    </row>
    <row r="152" spans="1:7" ht="21" customHeight="1">
      <c r="A152" s="259"/>
      <c r="B152" s="260"/>
      <c r="C152" s="51" t="s">
        <v>7</v>
      </c>
      <c r="D152" s="5" t="s">
        <v>29</v>
      </c>
      <c r="E152" s="67">
        <v>1000</v>
      </c>
      <c r="F152" s="75">
        <v>1243.22</v>
      </c>
      <c r="G152" s="148">
        <f t="shared" si="1"/>
        <v>124.322</v>
      </c>
    </row>
    <row r="153" spans="1:7" ht="21" customHeight="1">
      <c r="A153" s="121"/>
      <c r="B153" s="130">
        <v>90002</v>
      </c>
      <c r="C153" s="120"/>
      <c r="D153" s="121" t="s">
        <v>152</v>
      </c>
      <c r="E153" s="122">
        <f>SUM(E154:E155)</f>
        <v>406000</v>
      </c>
      <c r="F153" s="122">
        <f>SUM(F154:F156)</f>
        <v>420184.23</v>
      </c>
      <c r="G153" s="190">
        <f t="shared" si="1"/>
        <v>103.4936527093596</v>
      </c>
    </row>
    <row r="154" spans="1:7" ht="45" customHeight="1">
      <c r="A154" s="249"/>
      <c r="B154" s="250"/>
      <c r="C154" s="51" t="s">
        <v>54</v>
      </c>
      <c r="D154" s="5" t="s">
        <v>153</v>
      </c>
      <c r="E154" s="67">
        <v>405000</v>
      </c>
      <c r="F154" s="109">
        <v>417485.89</v>
      </c>
      <c r="G154" s="148">
        <f t="shared" si="1"/>
        <v>103.08293580246914</v>
      </c>
    </row>
    <row r="155" spans="1:7" ht="21" customHeight="1">
      <c r="A155" s="251"/>
      <c r="B155" s="252"/>
      <c r="C155" s="51" t="s">
        <v>11</v>
      </c>
      <c r="D155" s="5" t="s">
        <v>74</v>
      </c>
      <c r="E155" s="67">
        <v>1000</v>
      </c>
      <c r="F155" s="109">
        <v>1838.41</v>
      </c>
      <c r="G155" s="148">
        <f t="shared" si="1"/>
        <v>183.841</v>
      </c>
    </row>
    <row r="156" spans="1:7" ht="33" customHeight="1">
      <c r="A156" s="253"/>
      <c r="B156" s="254"/>
      <c r="C156" s="51" t="s">
        <v>15</v>
      </c>
      <c r="D156" s="5" t="s">
        <v>16</v>
      </c>
      <c r="E156" s="67"/>
      <c r="F156" s="109">
        <v>859.93</v>
      </c>
      <c r="G156" s="148"/>
    </row>
    <row r="157" spans="1:7" ht="18" customHeight="1">
      <c r="A157" s="147"/>
      <c r="B157" s="147">
        <v>90008</v>
      </c>
      <c r="C157" s="157"/>
      <c r="D157" s="158" t="s">
        <v>175</v>
      </c>
      <c r="E157" s="159">
        <f>SUM(E158)</f>
        <v>31765</v>
      </c>
      <c r="F157" s="159">
        <f>SUM(F158)</f>
        <v>31700.2</v>
      </c>
      <c r="G157" s="176">
        <v>99.8</v>
      </c>
    </row>
    <row r="158" spans="1:7" ht="65.25" customHeight="1">
      <c r="A158" s="247"/>
      <c r="B158" s="248"/>
      <c r="C158" s="51" t="s">
        <v>157</v>
      </c>
      <c r="D158" s="5" t="s">
        <v>158</v>
      </c>
      <c r="E158" s="67">
        <v>31765</v>
      </c>
      <c r="F158" s="109">
        <v>31700.2</v>
      </c>
      <c r="G158" s="148">
        <v>99.8</v>
      </c>
    </row>
    <row r="159" spans="1:7" ht="51" customHeight="1">
      <c r="A159" s="17"/>
      <c r="B159" s="99">
        <v>90019</v>
      </c>
      <c r="C159" s="18"/>
      <c r="D159" s="17" t="s">
        <v>123</v>
      </c>
      <c r="E159" s="65">
        <f>SUM(E160)</f>
        <v>10000</v>
      </c>
      <c r="F159" s="65">
        <f>SUM(F160)</f>
        <v>11549.72</v>
      </c>
      <c r="G159" s="194">
        <f t="shared" si="1"/>
        <v>115.49719999999999</v>
      </c>
    </row>
    <row r="160" spans="1:7" ht="24" customHeight="1">
      <c r="A160" s="247"/>
      <c r="B160" s="248"/>
      <c r="C160" s="51" t="s">
        <v>11</v>
      </c>
      <c r="D160" s="5" t="s">
        <v>74</v>
      </c>
      <c r="E160" s="67">
        <v>10000</v>
      </c>
      <c r="F160" s="75">
        <v>11549.72</v>
      </c>
      <c r="G160" s="148">
        <f t="shared" si="1"/>
        <v>115.49719999999999</v>
      </c>
    </row>
    <row r="161" spans="1:7" ht="24" customHeight="1">
      <c r="A161" s="147"/>
      <c r="B161" s="147">
        <v>90095</v>
      </c>
      <c r="C161" s="157"/>
      <c r="D161" s="158" t="s">
        <v>53</v>
      </c>
      <c r="E161" s="159">
        <f>SUM(E162)</f>
        <v>7072</v>
      </c>
      <c r="F161" s="159">
        <f>SUM(F162)</f>
        <v>7072</v>
      </c>
      <c r="G161" s="176">
        <v>100</v>
      </c>
    </row>
    <row r="162" spans="1:7" ht="63" customHeight="1">
      <c r="A162" s="247"/>
      <c r="B162" s="248"/>
      <c r="C162" s="51" t="s">
        <v>157</v>
      </c>
      <c r="D162" s="5" t="s">
        <v>158</v>
      </c>
      <c r="E162" s="67">
        <v>7072</v>
      </c>
      <c r="F162" s="109">
        <v>7072</v>
      </c>
      <c r="G162" s="148">
        <v>100</v>
      </c>
    </row>
    <row r="163" spans="1:7" ht="24" customHeight="1">
      <c r="A163" s="231" t="s">
        <v>130</v>
      </c>
      <c r="B163" s="232"/>
      <c r="C163" s="232"/>
      <c r="D163" s="233"/>
      <c r="E163" s="103">
        <f>SUM(E7,E11,E22,E25,E32,E37,E48,E51,E54,E80,E90,E109,E114,E145,E149,)</f>
        <v>20071675.36</v>
      </c>
      <c r="F163" s="103">
        <f>SUM(F7,F11,F22,F25,F32,F37,F48,F51,F54,F80,F90,F109,F114,F145,F149,)</f>
        <v>20136299.330000002</v>
      </c>
      <c r="G163" s="218">
        <f t="shared" si="1"/>
        <v>100.32196599855729</v>
      </c>
    </row>
    <row r="164" spans="1:7" ht="24" customHeight="1">
      <c r="A164" s="132">
        <v>600</v>
      </c>
      <c r="B164" s="132"/>
      <c r="C164" s="132"/>
      <c r="D164" s="177" t="s">
        <v>124</v>
      </c>
      <c r="E164" s="126">
        <f>SUM(E165)</f>
        <v>8000</v>
      </c>
      <c r="F164" s="126">
        <f>SUM(F165)</f>
        <v>8000</v>
      </c>
      <c r="G164" s="196">
        <v>100</v>
      </c>
    </row>
    <row r="165" spans="1:7" ht="24" customHeight="1">
      <c r="A165" s="147"/>
      <c r="B165" s="147">
        <v>60016</v>
      </c>
      <c r="C165" s="147"/>
      <c r="D165" s="178" t="s">
        <v>125</v>
      </c>
      <c r="E165" s="163">
        <v>8000</v>
      </c>
      <c r="F165" s="163">
        <v>8000</v>
      </c>
      <c r="G165" s="176">
        <v>100</v>
      </c>
    </row>
    <row r="166" spans="1:7" ht="31.5" customHeight="1">
      <c r="A166" s="297"/>
      <c r="B166" s="298"/>
      <c r="C166" s="179">
        <v>6290</v>
      </c>
      <c r="D166" s="180" t="s">
        <v>178</v>
      </c>
      <c r="E166" s="156">
        <v>8000</v>
      </c>
      <c r="F166" s="156">
        <v>8000</v>
      </c>
      <c r="G166" s="204">
        <v>100</v>
      </c>
    </row>
    <row r="167" spans="1:7" ht="26.25" customHeight="1">
      <c r="A167" s="101">
        <v>700</v>
      </c>
      <c r="B167" s="101"/>
      <c r="C167" s="53"/>
      <c r="D167" s="31" t="s">
        <v>131</v>
      </c>
      <c r="E167" s="63">
        <f>SUM(E168,L173)</f>
        <v>10000</v>
      </c>
      <c r="F167" s="63">
        <f>SUM(F168)</f>
        <v>32123</v>
      </c>
      <c r="G167" s="219">
        <f t="shared" si="1"/>
        <v>321.23</v>
      </c>
    </row>
    <row r="168" spans="1:7" ht="23.25" customHeight="1">
      <c r="A168" s="99"/>
      <c r="B168" s="99">
        <v>70005</v>
      </c>
      <c r="C168" s="18"/>
      <c r="D168" s="52" t="s">
        <v>132</v>
      </c>
      <c r="E168" s="65">
        <f>SUM(E169)</f>
        <v>10000</v>
      </c>
      <c r="F168" s="65">
        <f>SUM(F169:F170)</f>
        <v>32123</v>
      </c>
      <c r="G168" s="193">
        <f t="shared" si="1"/>
        <v>321.23</v>
      </c>
    </row>
    <row r="169" spans="1:7" ht="21" customHeight="1">
      <c r="A169" s="253"/>
      <c r="B169" s="254"/>
      <c r="C169" s="51" t="s">
        <v>42</v>
      </c>
      <c r="D169" s="5" t="s">
        <v>154</v>
      </c>
      <c r="E169" s="137">
        <v>10000</v>
      </c>
      <c r="F169" s="75">
        <v>11723</v>
      </c>
      <c r="G169" s="220">
        <f t="shared" si="1"/>
        <v>117.22999999999999</v>
      </c>
    </row>
    <row r="170" spans="1:7" ht="21" customHeight="1" thickBot="1">
      <c r="A170" s="154"/>
      <c r="B170" s="152"/>
      <c r="C170" s="165" t="s">
        <v>138</v>
      </c>
      <c r="D170" s="112" t="s">
        <v>144</v>
      </c>
      <c r="E170" s="166"/>
      <c r="F170" s="167">
        <v>20400</v>
      </c>
      <c r="G170" s="220"/>
    </row>
    <row r="171" spans="1:7" ht="20.25" customHeight="1">
      <c r="A171" s="134">
        <v>750</v>
      </c>
      <c r="B171" s="134"/>
      <c r="C171" s="135"/>
      <c r="D171" s="133" t="s">
        <v>9</v>
      </c>
      <c r="E171" s="136">
        <f>SUM(E172)</f>
        <v>10000</v>
      </c>
      <c r="F171" s="136">
        <f>SUM(F172)</f>
        <v>11127.11</v>
      </c>
      <c r="G171" s="221">
        <f t="shared" si="1"/>
        <v>111.2711</v>
      </c>
    </row>
    <row r="172" spans="1:7" ht="19.5" customHeight="1">
      <c r="A172" s="93"/>
      <c r="B172" s="93">
        <v>75095</v>
      </c>
      <c r="C172" s="89"/>
      <c r="D172" s="105" t="s">
        <v>53</v>
      </c>
      <c r="E172" s="115">
        <f>SUM(E173:E174)</f>
        <v>10000</v>
      </c>
      <c r="F172" s="115">
        <f>SUM(F173:F174)</f>
        <v>11127.11</v>
      </c>
      <c r="G172" s="222">
        <f t="shared" si="1"/>
        <v>111.2711</v>
      </c>
    </row>
    <row r="173" spans="1:7" ht="60.75" customHeight="1" thickBot="1">
      <c r="A173" s="249"/>
      <c r="B173" s="250"/>
      <c r="C173" s="111" t="s">
        <v>138</v>
      </c>
      <c r="D173" s="112" t="s">
        <v>144</v>
      </c>
      <c r="E173" s="113">
        <v>9000</v>
      </c>
      <c r="F173" s="114">
        <v>9458.04</v>
      </c>
      <c r="G173" s="220">
        <f t="shared" si="1"/>
        <v>105.08933333333334</v>
      </c>
    </row>
    <row r="174" spans="1:7" ht="57.75" customHeight="1">
      <c r="A174" s="253"/>
      <c r="B174" s="254"/>
      <c r="C174" s="118" t="s">
        <v>139</v>
      </c>
      <c r="D174" s="110" t="s">
        <v>144</v>
      </c>
      <c r="E174" s="119">
        <v>1000</v>
      </c>
      <c r="F174" s="139">
        <v>1669.07</v>
      </c>
      <c r="G174" s="220">
        <f t="shared" si="1"/>
        <v>166.90699999999998</v>
      </c>
    </row>
    <row r="175" spans="1:7" ht="18.75" customHeight="1">
      <c r="A175" s="173">
        <v>758</v>
      </c>
      <c r="B175" s="173"/>
      <c r="C175" s="168"/>
      <c r="D175" s="169" t="s">
        <v>93</v>
      </c>
      <c r="E175" s="170">
        <f>SUM(E176)</f>
        <v>59226.13</v>
      </c>
      <c r="F175" s="170">
        <f>SUM(F176)</f>
        <v>59226.13</v>
      </c>
      <c r="G175" s="223">
        <v>100</v>
      </c>
    </row>
    <row r="176" spans="1:7" ht="21.75" customHeight="1">
      <c r="A176" s="174"/>
      <c r="B176" s="174">
        <v>75814</v>
      </c>
      <c r="C176" s="175"/>
      <c r="D176" s="171" t="s">
        <v>99</v>
      </c>
      <c r="E176" s="172">
        <f>SUM(E177)</f>
        <v>59226.13</v>
      </c>
      <c r="F176" s="172">
        <f>SUM(F177)</f>
        <v>59226.13</v>
      </c>
      <c r="G176" s="224">
        <v>100</v>
      </c>
    </row>
    <row r="177" spans="1:7" ht="48" customHeight="1">
      <c r="A177" s="296"/>
      <c r="B177" s="296"/>
      <c r="C177" s="51" t="s">
        <v>176</v>
      </c>
      <c r="D177" s="5" t="s">
        <v>177</v>
      </c>
      <c r="E177" s="137">
        <v>59226.13</v>
      </c>
      <c r="F177" s="75">
        <v>59226.13</v>
      </c>
      <c r="G177" s="148">
        <v>100</v>
      </c>
    </row>
    <row r="178" spans="1:7" ht="24.75" customHeight="1">
      <c r="A178" s="125">
        <v>801</v>
      </c>
      <c r="B178" s="132"/>
      <c r="C178" s="124"/>
      <c r="D178" s="125" t="s">
        <v>28</v>
      </c>
      <c r="E178" s="126">
        <f>SUM(E179)</f>
        <v>267365</v>
      </c>
      <c r="F178" s="126">
        <f>SUM(F179)</f>
        <v>267365</v>
      </c>
      <c r="G178" s="225">
        <f t="shared" si="1"/>
        <v>100</v>
      </c>
    </row>
    <row r="179" spans="1:7" ht="23.25" customHeight="1">
      <c r="A179" s="121"/>
      <c r="B179" s="130">
        <v>80101</v>
      </c>
      <c r="C179" s="120"/>
      <c r="D179" s="121" t="s">
        <v>141</v>
      </c>
      <c r="E179" s="122">
        <f>SUM(E180)</f>
        <v>267365</v>
      </c>
      <c r="F179" s="122">
        <f>SUM(F180)</f>
        <v>267365</v>
      </c>
      <c r="G179" s="224">
        <f t="shared" si="1"/>
        <v>100</v>
      </c>
    </row>
    <row r="180" spans="1:7" ht="75" customHeight="1">
      <c r="A180" s="263"/>
      <c r="B180" s="264"/>
      <c r="C180" s="138" t="s">
        <v>165</v>
      </c>
      <c r="D180" s="5" t="s">
        <v>166</v>
      </c>
      <c r="E180" s="131">
        <v>267365</v>
      </c>
      <c r="F180" s="140">
        <v>267365</v>
      </c>
      <c r="G180" s="148">
        <f t="shared" si="1"/>
        <v>100</v>
      </c>
    </row>
    <row r="181" spans="1:7" ht="33" customHeight="1">
      <c r="A181" s="234" t="s">
        <v>133</v>
      </c>
      <c r="B181" s="235"/>
      <c r="C181" s="235"/>
      <c r="D181" s="236"/>
      <c r="E181" s="104">
        <f>SUM(E164,E167,E171,E175,E178,)</f>
        <v>354591.13</v>
      </c>
      <c r="F181" s="104">
        <f>SUM(F164,F167,F171,F175,F178,)</f>
        <v>377841.24</v>
      </c>
      <c r="G181" s="226">
        <f t="shared" si="1"/>
        <v>106.55687862242915</v>
      </c>
    </row>
    <row r="182" spans="1:7" ht="19.5" customHeight="1">
      <c r="A182" s="262" t="s">
        <v>35</v>
      </c>
      <c r="B182" s="262"/>
      <c r="C182" s="262"/>
      <c r="D182" s="262"/>
      <c r="E182" s="227">
        <f>SUM(E163,E181,)</f>
        <v>20426266.49</v>
      </c>
      <c r="F182" s="227">
        <f>SUM(F163,F181,)</f>
        <v>20514140.57</v>
      </c>
      <c r="G182" s="228">
        <f t="shared" si="1"/>
        <v>100.43020137842136</v>
      </c>
    </row>
    <row r="183" spans="1:7" ht="12.75" customHeight="1">
      <c r="A183" s="261"/>
      <c r="B183" s="261"/>
      <c r="C183" s="229"/>
      <c r="D183" s="229"/>
      <c r="E183" s="3"/>
      <c r="F183" s="143"/>
      <c r="G183" s="143"/>
    </row>
    <row r="184" ht="12.75">
      <c r="E184" s="3"/>
    </row>
  </sheetData>
  <sheetProtection/>
  <mergeCells count="54">
    <mergeCell ref="A177:B177"/>
    <mergeCell ref="A166:B166"/>
    <mergeCell ref="A130:B131"/>
    <mergeCell ref="A125:B128"/>
    <mergeCell ref="A169:B169"/>
    <mergeCell ref="A173:B174"/>
    <mergeCell ref="A9:B10"/>
    <mergeCell ref="A50:B50"/>
    <mergeCell ref="A46:B47"/>
    <mergeCell ref="A42:B42"/>
    <mergeCell ref="A39:B40"/>
    <mergeCell ref="A36:B36"/>
    <mergeCell ref="A53:B53"/>
    <mergeCell ref="A44:B44"/>
    <mergeCell ref="A24:B24"/>
    <mergeCell ref="A20:B20"/>
    <mergeCell ref="A17:B18"/>
    <mergeCell ref="A14:B15"/>
    <mergeCell ref="A89:B89"/>
    <mergeCell ref="A86:B86"/>
    <mergeCell ref="A84:B84"/>
    <mergeCell ref="A78:B79"/>
    <mergeCell ref="A92:B93"/>
    <mergeCell ref="A27:B31"/>
    <mergeCell ref="A76:B76"/>
    <mergeCell ref="A65:B74"/>
    <mergeCell ref="A58:B63"/>
    <mergeCell ref="A56:B56"/>
    <mergeCell ref="A111:B111"/>
    <mergeCell ref="A108:B108"/>
    <mergeCell ref="A104:B106"/>
    <mergeCell ref="A101:B101"/>
    <mergeCell ref="A97:B99"/>
    <mergeCell ref="A95:B95"/>
    <mergeCell ref="A133:B133"/>
    <mergeCell ref="A151:B152"/>
    <mergeCell ref="A183:D183"/>
    <mergeCell ref="A182:D182"/>
    <mergeCell ref="A180:B180"/>
    <mergeCell ref="A116:B117"/>
    <mergeCell ref="A119:B119"/>
    <mergeCell ref="A121:B121"/>
    <mergeCell ref="A158:B158"/>
    <mergeCell ref="A162:B162"/>
    <mergeCell ref="A3:G3"/>
    <mergeCell ref="A163:D163"/>
    <mergeCell ref="A181:D181"/>
    <mergeCell ref="A143:B144"/>
    <mergeCell ref="A139:B139"/>
    <mergeCell ref="A147:B147"/>
    <mergeCell ref="A135:B135"/>
    <mergeCell ref="A160:B160"/>
    <mergeCell ref="A154:B156"/>
    <mergeCell ref="A137:B137"/>
  </mergeCells>
  <printOptions/>
  <pageMargins left="0.7874015748031497" right="0.7874015748031497" top="0.7874015748031497" bottom="0.984251968503937" header="0.5118110236220472" footer="0.5118110236220472"/>
  <pageSetup firstPageNumber="1" useFirstPageNumber="1" horizontalDpi="600" verticalDpi="600" orientation="portrait" paperSize="9" scale="56" r:id="rId1"/>
  <headerFooter alignWithMargins="0">
    <oddHeader xml:space="preserve">&amp;RZałącznik Nr 1 </oddHeader>
    <oddFooter>&amp;CStrona &amp;P</oddFooter>
  </headerFooter>
  <rowBreaks count="4" manualBreakCount="4">
    <brk id="44" max="6" man="1"/>
    <brk id="89" max="6" man="1"/>
    <brk id="113" max="6" man="1"/>
    <brk id="1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--</cp:lastModifiedBy>
  <cp:lastPrinted>2019-03-05T08:51:43Z</cp:lastPrinted>
  <dcterms:created xsi:type="dcterms:W3CDTF">1997-02-26T13:46:56Z</dcterms:created>
  <dcterms:modified xsi:type="dcterms:W3CDTF">2019-03-05T08:51:55Z</dcterms:modified>
  <cp:category/>
  <cp:version/>
  <cp:contentType/>
  <cp:contentStatus/>
</cp:coreProperties>
</file>