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8" yWindow="4968" windowWidth="14280" windowHeight="8268" activeTab="0"/>
  </bookViews>
  <sheets>
    <sheet name="pl.wydat." sheetId="1" r:id="rId1"/>
  </sheets>
  <definedNames>
    <definedName name="_xlnm.Print_Area" localSheetId="0">'pl.wydat.'!$A$1:$G$504</definedName>
  </definedNames>
  <calcPr fullCalcOnLoad="1"/>
</workbook>
</file>

<file path=xl/sharedStrings.xml><?xml version="1.0" encoding="utf-8"?>
<sst xmlns="http://schemas.openxmlformats.org/spreadsheetml/2006/main" count="717" uniqueCount="247">
  <si>
    <t>§</t>
  </si>
  <si>
    <t>Treść</t>
  </si>
  <si>
    <t>GOSPODARKA  MIESZKANIOWA</t>
  </si>
  <si>
    <t>Gospodarka  gruntami  i  nieruchomościami</t>
  </si>
  <si>
    <t>DZIAŁALNOŚĆ   USŁUGOWA</t>
  </si>
  <si>
    <t>ADMINISTRACJA  PUBLICZNA</t>
  </si>
  <si>
    <t>Urzędy  wojewódzkie</t>
  </si>
  <si>
    <t>URZĘDY  NACZELNYCH  ORGANÓW  WŁADZY  PAŃSTWOWEJ,  KONTROLI  I  OCHRONY  PRAWA  ORAZ  SĄDOWNICTWA</t>
  </si>
  <si>
    <t>Urzędy  naczelnych  organów  władzy państwowej, kontroli  i  ochrony  prawa</t>
  </si>
  <si>
    <t>OŚWIATA  I  WYCHOWANIE</t>
  </si>
  <si>
    <t>Szkoły  podstawowe</t>
  </si>
  <si>
    <t>Przedszkola</t>
  </si>
  <si>
    <t>Gimnazja</t>
  </si>
  <si>
    <t>POMOC  SPOŁECZNA</t>
  </si>
  <si>
    <t>Ośrodki  pomocy  społecznej</t>
  </si>
  <si>
    <t>Pozostała  działalność</t>
  </si>
  <si>
    <t>2310</t>
  </si>
  <si>
    <t>GOSPODARKA  KOMUNALNA  I  OCHRONA  ŚRODOWISKA</t>
  </si>
  <si>
    <t>Gospodarka  ściekowa  i  ochrona  wód</t>
  </si>
  <si>
    <t>OGÓŁEM</t>
  </si>
  <si>
    <t>010</t>
  </si>
  <si>
    <t>ROLNICTWO  I  ŁOWIECTWO</t>
  </si>
  <si>
    <t>01030</t>
  </si>
  <si>
    <t>TRANSPORT  I  ŁĄCZNOŚĆ</t>
  </si>
  <si>
    <t>Drogi  publiczne  gminne</t>
  </si>
  <si>
    <t xml:space="preserve">BEZPIECZEŃSTWO  PUBLICZNE  I  OCHRONA  PRZECIWPOŻAROWA </t>
  </si>
  <si>
    <t>Ochotnicze  straże  pożarne</t>
  </si>
  <si>
    <t>OBSŁUGA  DŁUGU  PUBLICZNEGO</t>
  </si>
  <si>
    <t>Obsługa  papierów  wartościowych,  kredytów i  pożyczek  jednostek  samorządu  terytorialnego</t>
  </si>
  <si>
    <t>Dowożenie  uczniów  do  szkół</t>
  </si>
  <si>
    <t>Dokształcanie  i doskonalenie  nauczycieli</t>
  </si>
  <si>
    <t>OCHRONA  ZDROWIA</t>
  </si>
  <si>
    <t>Przeciwdziałanie   alkoholizmowi</t>
  </si>
  <si>
    <t>Dodatki  mieszkaniowe</t>
  </si>
  <si>
    <t>Gospodarka  odpadami</t>
  </si>
  <si>
    <t>KULTURA  I  OCHRONA  DZIEDZICTWA  NARODOWEGO</t>
  </si>
  <si>
    <t>Biblioteki</t>
  </si>
  <si>
    <t>Zakup  materiałów  i  wyposażenia</t>
  </si>
  <si>
    <t>Izby  rolnicze</t>
  </si>
  <si>
    <t>Wpłaty  gmin  na  rzecz  izb  rolniczych  w  wysokości  2%  uzyskanych  wpływów z podatku  rolnego</t>
  </si>
  <si>
    <t>Wynagrodzenia  osobowe  pracowników</t>
  </si>
  <si>
    <t>Dodatkowe  wynagrodzenie  roczne</t>
  </si>
  <si>
    <t>Składki  na ubezpieczenia  społeczne</t>
  </si>
  <si>
    <t>Składki  na  FP</t>
  </si>
  <si>
    <t>Zakup energii</t>
  </si>
  <si>
    <t>Zakup  usług  pozostałych</t>
  </si>
  <si>
    <t>Podróże  służbowe  krajowe</t>
  </si>
  <si>
    <t>Wydatki inwestycyjne jednostek budżetowych</t>
  </si>
  <si>
    <t>Różne  opłaty  i  składki</t>
  </si>
  <si>
    <t>Zakup  energii</t>
  </si>
  <si>
    <t>Różne opłaty i składki</t>
  </si>
  <si>
    <t xml:space="preserve">Cmentarze </t>
  </si>
  <si>
    <t>Różne  wydatki  na  rzecz  osób  fizycznych</t>
  </si>
  <si>
    <t>Zakup  usług  zdrowotnych</t>
  </si>
  <si>
    <t>Oświetlenie  ulic  placów  i  dróg</t>
  </si>
  <si>
    <t>Zakupy  usług  remontowych</t>
  </si>
  <si>
    <t>Zakup usług pozostałych</t>
  </si>
  <si>
    <t>6050</t>
  </si>
  <si>
    <t>4300</t>
  </si>
  <si>
    <t>4210</t>
  </si>
  <si>
    <t>Zakup materiałów i wyposażenia</t>
  </si>
  <si>
    <t>Dotacje  celowe  z  budżetu  na  finansowanie  lub  dofinansowanie zadań  zleconych  do  realizacji  stowarzyszeniom</t>
  </si>
  <si>
    <t>4430</t>
  </si>
  <si>
    <t>852</t>
  </si>
  <si>
    <t xml:space="preserve">Wynagrodzenia  osobowe  pracowników  </t>
  </si>
  <si>
    <t>2360</t>
  </si>
  <si>
    <t>Zakup usług remontowych</t>
  </si>
  <si>
    <t>Zasiłki  i  pomoc  w  naturze  oraz  składki  na  ubezpieczenia emerytalne i rentowe</t>
  </si>
  <si>
    <t>Składki  na  Fundusz Pracy</t>
  </si>
  <si>
    <t>4170</t>
  </si>
  <si>
    <t>Wynagrodzenia bezosobowe</t>
  </si>
  <si>
    <t>71035</t>
  </si>
  <si>
    <t>Świadczenia społeczne</t>
  </si>
  <si>
    <t>4360</t>
  </si>
  <si>
    <t>Wydatki na zakupy inwestycyjne jednostek budżetowych</t>
  </si>
  <si>
    <t>3020</t>
  </si>
  <si>
    <t>Pozostała działalność</t>
  </si>
  <si>
    <t>Podróże służbowe krajowe</t>
  </si>
  <si>
    <t>Odpisy na zakładowy fundusz świadczeń socjalnych</t>
  </si>
  <si>
    <t>Szkolenia pracowników niebędących członkami korpusu służb cywilnych</t>
  </si>
  <si>
    <t>Wydatki osobowe niezaliczone  do wynagrodzeń</t>
  </si>
  <si>
    <t xml:space="preserve">Wynagrodzenia osobowe pracowników </t>
  </si>
  <si>
    <t xml:space="preserve">Dodatkowe wynagrodzenia roczne </t>
  </si>
  <si>
    <t>Składki na ubezpieczenia społeczne</t>
  </si>
  <si>
    <t>Składki na Fundusz Pracy</t>
  </si>
  <si>
    <t>Zakup materiałów  i wyposażenia</t>
  </si>
  <si>
    <t>Zakup usług zdrowotnych</t>
  </si>
  <si>
    <t>Odpisy na  zakładowy fundusz świadczeń socjalnych</t>
  </si>
  <si>
    <t>Wynagrodzenia osobowe pracowników</t>
  </si>
  <si>
    <t>Zakup pomocy naukowych, dydaktycznych i książek</t>
  </si>
  <si>
    <t>Zakup środków żywności</t>
  </si>
  <si>
    <t>Szkolenia pracowników niebędących członkami korpusu służby cywilnej</t>
  </si>
  <si>
    <t>Rozdz.</t>
  </si>
  <si>
    <t>4700</t>
  </si>
  <si>
    <t>Szkolenia pracowników niebędących członkami korpusu słuzby cywilnej</t>
  </si>
  <si>
    <t xml:space="preserve">Dział </t>
  </si>
  <si>
    <t>400</t>
  </si>
  <si>
    <t>WYRWARZANIE I ZAOPATRYWANIE W ENERGIĘ ELEKTRYCZNĄ, GAZ I WODĘ</t>
  </si>
  <si>
    <t>40001</t>
  </si>
  <si>
    <t>Dostarczanie ciepła</t>
  </si>
  <si>
    <t>Wydatki osobowe niezaliczone do wynagrodzeń</t>
  </si>
  <si>
    <t>4010</t>
  </si>
  <si>
    <t>4280</t>
  </si>
  <si>
    <t>40002</t>
  </si>
  <si>
    <t>Dostarczanie wody</t>
  </si>
  <si>
    <t>4040</t>
  </si>
  <si>
    <t>4110</t>
  </si>
  <si>
    <t>4120</t>
  </si>
  <si>
    <t>4260</t>
  </si>
  <si>
    <t xml:space="preserve">4300  </t>
  </si>
  <si>
    <t>4410</t>
  </si>
  <si>
    <t>4440</t>
  </si>
  <si>
    <t>60016</t>
  </si>
  <si>
    <t>Dodatkowe wynagrodzenie roczne</t>
  </si>
  <si>
    <t>Skłaki na Fundusz Pracy</t>
  </si>
  <si>
    <t>70005</t>
  </si>
  <si>
    <t>Rady  gmin</t>
  </si>
  <si>
    <t>75011</t>
  </si>
  <si>
    <t>75022</t>
  </si>
  <si>
    <t xml:space="preserve">Urzędy  gmin </t>
  </si>
  <si>
    <t>75095</t>
  </si>
  <si>
    <t>75101</t>
  </si>
  <si>
    <t>75412</t>
  </si>
  <si>
    <t>4610</t>
  </si>
  <si>
    <t>Koszty postępowania sądowego i prokuratorskiego</t>
  </si>
  <si>
    <t>75702</t>
  </si>
  <si>
    <t>80103</t>
  </si>
  <si>
    <t>Oddziały przedzkolne w szkołach podstawowych</t>
  </si>
  <si>
    <t>85154</t>
  </si>
  <si>
    <t>3030</t>
  </si>
  <si>
    <t>Różne wydatki na rzecz osób fizycznych</t>
  </si>
  <si>
    <t>Ośrodki wsparcia</t>
  </si>
  <si>
    <t>Zakup usług przez jednostki samorządu terytorialnego od innych jednostek samorządu terytorialnego /opłaty za pobyt w domu pomocy społecznej/</t>
  </si>
  <si>
    <t>92116</t>
  </si>
  <si>
    <t>90002</t>
  </si>
  <si>
    <t>90001</t>
  </si>
  <si>
    <t>90015</t>
  </si>
  <si>
    <t>80101</t>
  </si>
  <si>
    <t>75023</t>
  </si>
  <si>
    <t>90095</t>
  </si>
  <si>
    <t>92695</t>
  </si>
  <si>
    <t>2480</t>
  </si>
  <si>
    <t>Dotacja podmiotowa z budżetu dla samorządowej instytucji kultury</t>
  </si>
  <si>
    <t>82153</t>
  </si>
  <si>
    <t>Zwalczanie narkomanii</t>
  </si>
  <si>
    <t>Zakup leków, wyrobów medycznych i produktów biobójczych</t>
  </si>
  <si>
    <t>758</t>
  </si>
  <si>
    <t>RÓŻNE ROZLICZENIA</t>
  </si>
  <si>
    <t>75818</t>
  </si>
  <si>
    <t>Rezerwy ogólne i celowe</t>
  </si>
  <si>
    <t>4810</t>
  </si>
  <si>
    <t>Rezerwy</t>
  </si>
  <si>
    <t>01095</t>
  </si>
  <si>
    <t>Zakup usług pozostałcych</t>
  </si>
  <si>
    <t>Szkolenia pracowników niebęących członkami korspusu słuzby cywilnej</t>
  </si>
  <si>
    <t>90004</t>
  </si>
  <si>
    <t>Utrzymanie zielenii w miastach i gminach</t>
  </si>
  <si>
    <t>Wykonanie</t>
  </si>
  <si>
    <t>% wykon.</t>
  </si>
  <si>
    <t>Promocja jednostek samorządu terytorialnego</t>
  </si>
  <si>
    <t>4140</t>
  </si>
  <si>
    <t>Wpłaty na Państwowy Fundusz Osób Niepełnosprawnych</t>
  </si>
  <si>
    <t>92601</t>
  </si>
  <si>
    <t>Obiekty sportowe</t>
  </si>
  <si>
    <t>EDUKACYJNA OPIEKA WYCHOWAWCZA</t>
  </si>
  <si>
    <t>Pomoc materialna dla uczniów</t>
  </si>
  <si>
    <t>Stypendia dla uczniów</t>
  </si>
  <si>
    <t>Świadczenia rodzinne, świadczenia z funduszu alimentacyjnego  oraz składki na ubezpieczenia emerytalne i rentowe z ubezpieczenia społecznego</t>
  </si>
  <si>
    <t>Składki  na ubezpieczenia zdrowotne opłacane  za osoby  pobierające  niektóre  świadczenia  z  pomocy  społecznej, niektóre świadczenia rodzinne oraz za osoby uczestniczące w zajęciach w centrum integracji społecznej</t>
  </si>
  <si>
    <t>Opłaty z tytułu zakupu usług telekomunikacyjnych świadczonych w ruchomej publicznej sieci telefonicznej</t>
  </si>
  <si>
    <t>Opłaty z tytułu zakupu usług telekomunikacyjnch świadczonych w ruchomej publicznej sieci telefonicznej</t>
  </si>
  <si>
    <t>Opłaty z tytułu zakupu usług telekomunikacyjnych  świadczonych w ruchomej publicznej sieci telfonicznej</t>
  </si>
  <si>
    <t>Dotacje celowe przekazane gminie na zadania bieżące realizowane na podstawie porozumień między jednostkami samorządu terytorialnego</t>
  </si>
  <si>
    <t>Szkolenia pracowników niebędących członkami korpusu służy cywilnej</t>
  </si>
  <si>
    <t>Zasiłki stałe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</si>
  <si>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</si>
  <si>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</si>
  <si>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</si>
  <si>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</si>
  <si>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Stołówki szkolne i przedszkolne</t>
  </si>
  <si>
    <t>Usługi opiekuńcze i specjalistyczne usługi opiekuńcze</t>
  </si>
  <si>
    <t xml:space="preserve">KULTURA  FIZYCZNA  </t>
  </si>
  <si>
    <t>Podróże służbowe zagraniczne</t>
  </si>
  <si>
    <t>4420</t>
  </si>
  <si>
    <t>4100</t>
  </si>
  <si>
    <t>Wynagrodzenia agencyjno - prowizyjne</t>
  </si>
  <si>
    <t>75414</t>
  </si>
  <si>
    <t>Obrona cywilna</t>
  </si>
  <si>
    <t>Szkolenia pracowników niebedących członkami korpusu służby cywilnej</t>
  </si>
  <si>
    <t>Rodziny zastępcze</t>
  </si>
  <si>
    <t xml:space="preserve">Składki na ubezpieczenie zdrowotne </t>
  </si>
  <si>
    <t>6060</t>
  </si>
  <si>
    <t>4480</t>
  </si>
  <si>
    <t>Podatek od nieruchomości</t>
  </si>
  <si>
    <t>Zakup usług przez jednostki samorządu terytorialnego od innych jednostek samorządu terytorialnego</t>
  </si>
  <si>
    <t>Zwrot dotacji oraz płatności, w tym wykorzystanych niezgodnie z przeznaczeniem lub wykorzystanych z naruszeniem procefur, o których mowa w art.. 184 ustawy, pobranych nienależnie lub w nadmiernej wysokości</t>
  </si>
  <si>
    <t>Odsetki od dotacji oraz płatności: wykorzystanych niezgodnie z przeznaczeniem lub  wykorzystanych z naruszeniem procedur, o których mowa w art.. 184 ustawy, pobranych nienależnie lub w nadmiernej wysokości</t>
  </si>
  <si>
    <t>4177</t>
  </si>
  <si>
    <t>4179</t>
  </si>
  <si>
    <t>4217</t>
  </si>
  <si>
    <t>4219</t>
  </si>
  <si>
    <t>4017</t>
  </si>
  <si>
    <t>4019</t>
  </si>
  <si>
    <t>4117</t>
  </si>
  <si>
    <t>4119</t>
  </si>
  <si>
    <t>4127</t>
  </si>
  <si>
    <t>4129</t>
  </si>
  <si>
    <t>4307</t>
  </si>
  <si>
    <t>4309</t>
  </si>
  <si>
    <t>4367</t>
  </si>
  <si>
    <t>6067</t>
  </si>
  <si>
    <t>6069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</si>
  <si>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</si>
  <si>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4500</t>
  </si>
  <si>
    <t>Pozostałe podatki na rzecz budżetów jednostek samorządu terytorialnego</t>
  </si>
  <si>
    <t>Wspieranie rodziny</t>
  </si>
  <si>
    <t>Plan  na  2015 rok</t>
  </si>
  <si>
    <t>40003</t>
  </si>
  <si>
    <t>Dostarczanie energii elektrycznej</t>
  </si>
  <si>
    <t>71004</t>
  </si>
  <si>
    <t>Plany zagospodarowania przestrzennego</t>
  </si>
  <si>
    <t>Opłaty z tytułu zakupu usług telekomunikacyjnych</t>
  </si>
  <si>
    <t>4270</t>
  </si>
  <si>
    <t>4047</t>
  </si>
  <si>
    <t>4049</t>
  </si>
  <si>
    <t>4369</t>
  </si>
  <si>
    <t>4437</t>
  </si>
  <si>
    <t>4439</t>
  </si>
  <si>
    <t>75107</t>
  </si>
  <si>
    <t>Wybory Preydenta Rzeczypospolitej Polskiej</t>
  </si>
  <si>
    <t xml:space="preserve">Opłaty z tytułu zakupu usług telekomunikacyjnych </t>
  </si>
  <si>
    <t>Realizacja zadań wymagających stosowania specjalnej organizacji nauki i metod pracy dla dzieci i młodziezy w szkołach podstawowych, gimnazjach, liceach ogólnokształcących, liceach profilowanych i szkołach zawodowych oraz szkołach artystycznych</t>
  </si>
  <si>
    <t>Realizacja zadań wymagających stosowania specjalnej organizacji nauki i metod pracy dla dzieci w przedszkolach, oddziałach przedszkolnych w szkołach podstawowych i innych formach wychowania przedszkolego</t>
  </si>
  <si>
    <t>Składfki na ubezpieczenia społeczne</t>
  </si>
  <si>
    <t>Dotacje celowe z</t>
  </si>
  <si>
    <t>90013</t>
  </si>
  <si>
    <t>Schroniska dla zwierząt</t>
  </si>
  <si>
    <t>Zakup usłu pozostałych</t>
  </si>
  <si>
    <t>92195</t>
  </si>
  <si>
    <t>WYKONANIE WYDATKÓW BUDŻETOWYCH ZA  2015 ROK</t>
  </si>
  <si>
    <t>75108</t>
  </si>
  <si>
    <t>Wybory do Sejmu i Senatu</t>
  </si>
  <si>
    <t>75110</t>
  </si>
  <si>
    <t>Referenda ogólnokrajowe i konstytucyjne</t>
  </si>
  <si>
    <t>92109</t>
  </si>
  <si>
    <t>Domy i ośrodki kultury, świetlice i kluby</t>
  </si>
  <si>
    <t>Inne formy pomocy dla uczniów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</si>
</sst>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"/>
    <numFmt numFmtId="170" formatCode="#,##0.000"/>
    <numFmt numFmtId="171" formatCode="0.0"/>
    <numFmt numFmtId="172" formatCode="[$-415]d\ mmmm\ yyyy"/>
  </numFmts>
  <fonts count="54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E"/>
      <family val="1"/>
    </font>
    <font>
      <i/>
      <sz val="11"/>
      <name val="Times New Roman"/>
      <family val="1"/>
    </font>
    <font>
      <sz val="8"/>
      <name val="Times New Roman CE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 CE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justify" vertical="top" wrapText="1"/>
    </xf>
    <xf numFmtId="49" fontId="11" fillId="35" borderId="10" xfId="0" applyNumberFormat="1" applyFont="1" applyFill="1" applyBorder="1" applyAlignment="1">
      <alignment horizontal="center" vertical="top" wrapText="1"/>
    </xf>
    <xf numFmtId="49" fontId="11" fillId="36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1" fillId="35" borderId="10" xfId="0" applyNumberFormat="1" applyFont="1" applyFill="1" applyBorder="1" applyAlignment="1">
      <alignment horizontal="center" vertical="top" wrapText="1"/>
    </xf>
    <xf numFmtId="49" fontId="11" fillId="36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12" fillId="36" borderId="10" xfId="0" applyNumberFormat="1" applyFont="1" applyFill="1" applyBorder="1" applyAlignment="1">
      <alignment horizontal="left" vertical="top" wrapText="1"/>
    </xf>
    <xf numFmtId="49" fontId="14" fillId="36" borderId="10" xfId="0" applyNumberFormat="1" applyFont="1" applyFill="1" applyBorder="1" applyAlignment="1">
      <alignment horizontal="left" vertical="top" wrapText="1"/>
    </xf>
    <xf numFmtId="49" fontId="12" fillId="35" borderId="10" xfId="0" applyNumberFormat="1" applyFont="1" applyFill="1" applyBorder="1" applyAlignment="1">
      <alignment horizontal="left" vertical="top" wrapText="1"/>
    </xf>
    <xf numFmtId="49" fontId="12" fillId="36" borderId="10" xfId="0" applyNumberFormat="1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top" wrapText="1"/>
    </xf>
    <xf numFmtId="49" fontId="12" fillId="35" borderId="10" xfId="0" applyNumberFormat="1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horizontal="center" vertical="top" wrapText="1"/>
    </xf>
    <xf numFmtId="0" fontId="12" fillId="35" borderId="12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" fillId="33" borderId="11" xfId="0" applyFont="1" applyFill="1" applyBorder="1" applyAlignment="1">
      <alignment horizontal="left" vertical="top" wrapText="1"/>
    </xf>
    <xf numFmtId="0" fontId="12" fillId="36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/>
    </xf>
    <xf numFmtId="0" fontId="7" fillId="34" borderId="13" xfId="0" applyFont="1" applyFill="1" applyBorder="1" applyAlignment="1">
      <alignment horizontal="center" vertical="top" wrapText="1"/>
    </xf>
    <xf numFmtId="0" fontId="12" fillId="36" borderId="10" xfId="0" applyNumberFormat="1" applyFont="1" applyFill="1" applyBorder="1" applyAlignment="1">
      <alignment horizontal="center"/>
    </xf>
    <xf numFmtId="49" fontId="14" fillId="36" borderId="10" xfId="0" applyNumberFormat="1" applyFont="1" applyFill="1" applyBorder="1" applyAlignment="1">
      <alignment horizontal="center" vertical="top" wrapText="1"/>
    </xf>
    <xf numFmtId="0" fontId="12" fillId="35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11" fillId="35" borderId="10" xfId="0" applyNumberFormat="1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9" fontId="11" fillId="38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0" fontId="12" fillId="38" borderId="10" xfId="0" applyNumberFormat="1" applyFont="1" applyFill="1" applyBorder="1" applyAlignment="1">
      <alignment horizontal="center" vertical="center"/>
    </xf>
    <xf numFmtId="4" fontId="12" fillId="38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top" wrapText="1"/>
    </xf>
    <xf numFmtId="49" fontId="12" fillId="38" borderId="10" xfId="0" applyNumberFormat="1" applyFont="1" applyFill="1" applyBorder="1" applyAlignment="1">
      <alignment horizontal="center" vertical="top" wrapText="1"/>
    </xf>
    <xf numFmtId="49" fontId="12" fillId="38" borderId="10" xfId="0" applyNumberFormat="1" applyFont="1" applyFill="1" applyBorder="1" applyAlignment="1">
      <alignment horizontal="left" vertical="top" wrapText="1"/>
    </xf>
    <xf numFmtId="49" fontId="11" fillId="38" borderId="10" xfId="0" applyNumberFormat="1" applyFont="1" applyFill="1" applyBorder="1" applyAlignment="1">
      <alignment horizontal="left" vertical="top" wrapText="1"/>
    </xf>
    <xf numFmtId="0" fontId="13" fillId="38" borderId="10" xfId="0" applyFont="1" applyFill="1" applyBorder="1" applyAlignment="1">
      <alignment horizontal="center" vertical="top" wrapText="1"/>
    </xf>
    <xf numFmtId="0" fontId="13" fillId="38" borderId="13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11" fillId="35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11" fillId="36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11" fillId="38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2" fillId="36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12" fillId="35" borderId="10" xfId="0" applyNumberFormat="1" applyFont="1" applyFill="1" applyBorder="1" applyAlignment="1">
      <alignment horizontal="right" vertical="center" wrapText="1"/>
    </xf>
    <xf numFmtId="4" fontId="12" fillId="38" borderId="10" xfId="0" applyNumberFormat="1" applyFont="1" applyFill="1" applyBorder="1" applyAlignment="1">
      <alignment horizontal="right" vertical="center" wrapText="1"/>
    </xf>
    <xf numFmtId="4" fontId="1" fillId="37" borderId="10" xfId="0" applyNumberFormat="1" applyFont="1" applyFill="1" applyBorder="1" applyAlignment="1">
      <alignment horizontal="right" vertical="center" wrapText="1"/>
    </xf>
    <xf numFmtId="4" fontId="12" fillId="36" borderId="10" xfId="0" applyNumberFormat="1" applyFont="1" applyFill="1" applyBorder="1" applyAlignment="1">
      <alignment vertical="center"/>
    </xf>
    <xf numFmtId="4" fontId="2" fillId="34" borderId="15" xfId="0" applyNumberFormat="1" applyFont="1" applyFill="1" applyBorder="1" applyAlignment="1">
      <alignment vertical="center"/>
    </xf>
    <xf numFmtId="4" fontId="13" fillId="38" borderId="10" xfId="0" applyNumberFormat="1" applyFont="1" applyFill="1" applyBorder="1" applyAlignment="1">
      <alignment horizontal="right" vertical="center" wrapText="1"/>
    </xf>
    <xf numFmtId="4" fontId="13" fillId="38" borderId="13" xfId="0" applyNumberFormat="1" applyFont="1" applyFill="1" applyBorder="1" applyAlignment="1">
      <alignment horizontal="right" vertical="center" wrapText="1"/>
    </xf>
    <xf numFmtId="4" fontId="11" fillId="35" borderId="10" xfId="0" applyNumberFormat="1" applyFont="1" applyFill="1" applyBorder="1" applyAlignment="1">
      <alignment horizontal="right" vertical="center"/>
    </xf>
    <xf numFmtId="4" fontId="12" fillId="35" borderId="11" xfId="0" applyNumberFormat="1" applyFont="1" applyFill="1" applyBorder="1" applyAlignment="1">
      <alignment horizontal="right" vertical="center" wrapText="1"/>
    </xf>
    <xf numFmtId="4" fontId="2" fillId="34" borderId="11" xfId="0" applyNumberFormat="1" applyFont="1" applyFill="1" applyBorder="1" applyAlignment="1">
      <alignment horizontal="right" vertical="center" wrapText="1"/>
    </xf>
    <xf numFmtId="4" fontId="11" fillId="35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3" fillId="39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37" borderId="10" xfId="0" applyNumberFormat="1" applyFont="1" applyFill="1" applyBorder="1" applyAlignment="1">
      <alignment horizontal="right" vertical="center"/>
    </xf>
    <xf numFmtId="4" fontId="11" fillId="36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169" fontId="2" fillId="34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169" fontId="3" fillId="37" borderId="10" xfId="0" applyNumberFormat="1" applyFont="1" applyFill="1" applyBorder="1" applyAlignment="1">
      <alignment horizontal="right" vertical="center"/>
    </xf>
    <xf numFmtId="169" fontId="11" fillId="36" borderId="10" xfId="0" applyNumberFormat="1" applyFont="1" applyFill="1" applyBorder="1" applyAlignment="1">
      <alignment horizontal="right" vertical="center"/>
    </xf>
    <xf numFmtId="169" fontId="12" fillId="36" borderId="10" xfId="0" applyNumberFormat="1" applyFont="1" applyFill="1" applyBorder="1" applyAlignment="1">
      <alignment horizontal="right" vertical="center"/>
    </xf>
    <xf numFmtId="169" fontId="1" fillId="37" borderId="10" xfId="0" applyNumberFormat="1" applyFont="1" applyFill="1" applyBorder="1" applyAlignment="1">
      <alignment horizontal="right" vertical="center"/>
    </xf>
    <xf numFmtId="169" fontId="11" fillId="38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4" fillId="0" borderId="10" xfId="0" applyNumberFormat="1" applyFont="1" applyFill="1" applyBorder="1" applyAlignment="1">
      <alignment horizontal="right" vertical="center"/>
    </xf>
    <xf numFmtId="169" fontId="12" fillId="35" borderId="10" xfId="0" applyNumberFormat="1" applyFont="1" applyFill="1" applyBorder="1" applyAlignment="1">
      <alignment horizontal="right" vertical="center"/>
    </xf>
    <xf numFmtId="169" fontId="12" fillId="38" borderId="10" xfId="0" applyNumberFormat="1" applyFont="1" applyFill="1" applyBorder="1" applyAlignment="1">
      <alignment horizontal="right" vertical="center"/>
    </xf>
    <xf numFmtId="169" fontId="11" fillId="35" borderId="10" xfId="0" applyNumberFormat="1" applyFont="1" applyFill="1" applyBorder="1" applyAlignment="1">
      <alignment horizontal="right" vertical="center"/>
    </xf>
    <xf numFmtId="169" fontId="2" fillId="34" borderId="10" xfId="0" applyNumberFormat="1" applyFont="1" applyFill="1" applyBorder="1" applyAlignment="1">
      <alignment horizontal="right" vertical="center"/>
    </xf>
    <xf numFmtId="169" fontId="1" fillId="33" borderId="10" xfId="0" applyNumberFormat="1" applyFont="1" applyFill="1" applyBorder="1" applyAlignment="1">
      <alignment horizontal="right" vertical="center"/>
    </xf>
    <xf numFmtId="169" fontId="3" fillId="33" borderId="10" xfId="0" applyNumberFormat="1" applyFont="1" applyFill="1" applyBorder="1" applyAlignment="1">
      <alignment horizontal="right" vertical="center"/>
    </xf>
    <xf numFmtId="169" fontId="1" fillId="39" borderId="1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11" fillId="36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2" fillId="36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shrinkToFit="1"/>
    </xf>
    <xf numFmtId="0" fontId="2" fillId="34" borderId="10" xfId="0" applyFont="1" applyFill="1" applyBorder="1" applyAlignment="1">
      <alignment horizontal="left" vertical="center" wrapText="1" shrinkToFit="1"/>
    </xf>
    <xf numFmtId="0" fontId="2" fillId="34" borderId="15" xfId="0" applyFont="1" applyFill="1" applyBorder="1" applyAlignment="1">
      <alignment horizontal="left" vertical="center" wrapText="1"/>
    </xf>
    <xf numFmtId="0" fontId="13" fillId="38" borderId="10" xfId="0" applyFont="1" applyFill="1" applyBorder="1" applyAlignment="1">
      <alignment horizontal="left" vertical="center" wrapText="1"/>
    </xf>
    <xf numFmtId="0" fontId="13" fillId="38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11" fillId="35" borderId="10" xfId="0" applyNumberFormat="1" applyFont="1" applyFill="1" applyBorder="1" applyAlignment="1">
      <alignment horizontal="left" vertical="center" wrapText="1"/>
    </xf>
    <xf numFmtId="0" fontId="12" fillId="38" borderId="10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33" borderId="10" xfId="0" applyNumberFormat="1" applyFont="1" applyFill="1" applyBorder="1" applyAlignment="1">
      <alignment horizontal="justify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justify" vertical="center" wrapText="1"/>
    </xf>
    <xf numFmtId="49" fontId="2" fillId="35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49" fontId="11" fillId="38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justify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2" fillId="38" borderId="10" xfId="0" applyNumberFormat="1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49" fontId="1" fillId="37" borderId="10" xfId="0" applyNumberFormat="1" applyFont="1" applyFill="1" applyBorder="1" applyAlignment="1">
      <alignment horizontal="justify" vertical="center" wrapText="1"/>
    </xf>
    <xf numFmtId="49" fontId="2" fillId="0" borderId="16" xfId="0" applyNumberFormat="1" applyFont="1" applyBorder="1" applyAlignment="1">
      <alignment horizontal="justify" vertical="center" wrapText="1"/>
    </xf>
    <xf numFmtId="49" fontId="12" fillId="36" borderId="16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12" fillId="36" borderId="11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justify" vertical="center" wrapText="1"/>
    </xf>
    <xf numFmtId="49" fontId="16" fillId="34" borderId="10" xfId="0" applyNumberFormat="1" applyFont="1" applyFill="1" applyBorder="1" applyAlignment="1">
      <alignment horizontal="justify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justify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justify" vertical="center" wrapText="1"/>
    </xf>
    <xf numFmtId="49" fontId="12" fillId="38" borderId="10" xfId="0" applyNumberFormat="1" applyFont="1" applyFill="1" applyBorder="1" applyAlignment="1">
      <alignment horizontal="justify" vertical="center" wrapText="1"/>
    </xf>
    <xf numFmtId="49" fontId="2" fillId="36" borderId="16" xfId="0" applyNumberFormat="1" applyFont="1" applyFill="1" applyBorder="1" applyAlignment="1">
      <alignment horizontal="justify" vertical="center" wrapText="1"/>
    </xf>
    <xf numFmtId="0" fontId="7" fillId="36" borderId="10" xfId="0" applyFont="1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justify" vertical="center" wrapText="1"/>
    </xf>
    <xf numFmtId="0" fontId="7" fillId="38" borderId="10" xfId="0" applyFont="1" applyFill="1" applyBorder="1" applyAlignment="1">
      <alignment horizontal="justify" vertical="center" wrapText="1"/>
    </xf>
    <xf numFmtId="0" fontId="7" fillId="34" borderId="16" xfId="0" applyFont="1" applyFill="1" applyBorder="1" applyAlignment="1">
      <alignment horizontal="justify" vertical="center" wrapText="1"/>
    </xf>
    <xf numFmtId="0" fontId="18" fillId="35" borderId="10" xfId="0" applyFont="1" applyFill="1" applyBorder="1" applyAlignment="1">
      <alignment horizontal="justify" vertical="center" wrapText="1"/>
    </xf>
    <xf numFmtId="0" fontId="13" fillId="38" borderId="10" xfId="0" applyFont="1" applyFill="1" applyBorder="1" applyAlignment="1">
      <alignment horizontal="justify" vertical="center" wrapText="1"/>
    </xf>
    <xf numFmtId="49" fontId="1" fillId="36" borderId="10" xfId="0" applyNumberFormat="1" applyFont="1" applyFill="1" applyBorder="1" applyAlignment="1">
      <alignment horizontal="justify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justify" vertical="center" wrapText="1"/>
    </xf>
    <xf numFmtId="0" fontId="12" fillId="35" borderId="14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>
      <alignment horizontal="justify" vertical="center" wrapText="1"/>
    </xf>
    <xf numFmtId="0" fontId="2" fillId="35" borderId="14" xfId="0" applyFont="1" applyFill="1" applyBorder="1" applyAlignment="1">
      <alignment horizontal="justify" vertical="center" wrapText="1"/>
    </xf>
    <xf numFmtId="0" fontId="12" fillId="36" borderId="14" xfId="0" applyFont="1" applyFill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3" fillId="38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justify" vertical="center" wrapText="1"/>
    </xf>
    <xf numFmtId="4" fontId="0" fillId="0" borderId="10" xfId="0" applyNumberFormat="1" applyBorder="1" applyAlignment="1">
      <alignment horizontal="right" vertical="center"/>
    </xf>
    <xf numFmtId="169" fontId="14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justify"/>
    </xf>
    <xf numFmtId="0" fontId="1" fillId="39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6"/>
  <sheetViews>
    <sheetView tabSelected="1" view="pageBreakPreview" zoomScale="60" zoomScalePageLayoutView="0" workbookViewId="0" topLeftCell="A1">
      <selection activeCell="F519" sqref="F519"/>
    </sheetView>
  </sheetViews>
  <sheetFormatPr defaultColWidth="9.00390625" defaultRowHeight="12.75"/>
  <cols>
    <col min="1" max="1" width="8.875" style="78" customWidth="1"/>
    <col min="2" max="2" width="10.625" style="78" bestFit="1" customWidth="1"/>
    <col min="3" max="3" width="5.875" style="0" customWidth="1"/>
    <col min="4" max="4" width="42.875" style="151" customWidth="1"/>
    <col min="5" max="5" width="18.50390625" style="78" customWidth="1"/>
    <col min="6" max="6" width="13.875" style="110" customWidth="1"/>
    <col min="7" max="7" width="12.50390625" style="110" bestFit="1" customWidth="1"/>
    <col min="8" max="8" width="9.125" style="56" customWidth="1"/>
    <col min="11" max="11" width="10.50390625" style="0" bestFit="1" customWidth="1"/>
  </cols>
  <sheetData>
    <row r="1" spans="1:5" ht="14.25" customHeight="1">
      <c r="A1" s="189"/>
      <c r="B1" s="189"/>
      <c r="C1" s="2"/>
      <c r="D1" s="149"/>
      <c r="E1" s="77"/>
    </row>
    <row r="2" spans="1:8" ht="15">
      <c r="A2" s="279" t="s">
        <v>239</v>
      </c>
      <c r="B2" s="279"/>
      <c r="C2" s="280"/>
      <c r="D2" s="280"/>
      <c r="E2" s="280"/>
      <c r="H2" s="57"/>
    </row>
    <row r="3" spans="1:4" ht="15">
      <c r="A3" s="190"/>
      <c r="B3" s="190"/>
      <c r="D3" s="150"/>
    </row>
    <row r="4" spans="1:2" ht="15">
      <c r="A4" s="190"/>
      <c r="B4" s="190"/>
    </row>
    <row r="5" spans="1:8" s="78" customFormat="1" ht="34.5">
      <c r="A5" s="79" t="s">
        <v>95</v>
      </c>
      <c r="B5" s="79" t="s">
        <v>92</v>
      </c>
      <c r="C5" s="79" t="s">
        <v>0</v>
      </c>
      <c r="D5" s="152" t="s">
        <v>1</v>
      </c>
      <c r="E5" s="79" t="s">
        <v>216</v>
      </c>
      <c r="F5" s="111" t="s">
        <v>157</v>
      </c>
      <c r="G5" s="120" t="s">
        <v>158</v>
      </c>
      <c r="H5" s="135"/>
    </row>
    <row r="6" spans="1:7" ht="15.75" customHeight="1">
      <c r="A6" s="204" t="s">
        <v>20</v>
      </c>
      <c r="B6" s="191"/>
      <c r="C6" s="6"/>
      <c r="D6" s="153" t="s">
        <v>21</v>
      </c>
      <c r="E6" s="80">
        <f>SUM(E9,E7,)</f>
        <v>290831.35</v>
      </c>
      <c r="F6" s="112">
        <f>SUM(F7,F9,)</f>
        <v>290231.35</v>
      </c>
      <c r="G6" s="121">
        <f>F6/E6*100</f>
        <v>99.79369486817704</v>
      </c>
    </row>
    <row r="7" spans="1:7" ht="15.75" customHeight="1">
      <c r="A7" s="197"/>
      <c r="B7" s="192" t="s">
        <v>22</v>
      </c>
      <c r="C7" s="7"/>
      <c r="D7" s="154" t="s">
        <v>38</v>
      </c>
      <c r="E7" s="81">
        <f>SUM(E8)</f>
        <v>12000</v>
      </c>
      <c r="F7" s="113">
        <f>SUM(F8)</f>
        <v>11900</v>
      </c>
      <c r="G7" s="122">
        <f>F7/E7*100</f>
        <v>99.16666666666667</v>
      </c>
    </row>
    <row r="8" spans="1:7" ht="32.25" customHeight="1">
      <c r="A8" s="193"/>
      <c r="B8" s="193"/>
      <c r="C8" s="13">
        <v>2850</v>
      </c>
      <c r="D8" s="155" t="s">
        <v>39</v>
      </c>
      <c r="E8" s="82">
        <v>12000</v>
      </c>
      <c r="F8" s="51">
        <v>11900</v>
      </c>
      <c r="G8" s="119">
        <f>F8/E8*100</f>
        <v>99.16666666666667</v>
      </c>
    </row>
    <row r="9" spans="1:7" ht="21.75" customHeight="1">
      <c r="A9" s="200"/>
      <c r="B9" s="194" t="s">
        <v>152</v>
      </c>
      <c r="C9" s="8"/>
      <c r="D9" s="156" t="s">
        <v>76</v>
      </c>
      <c r="E9" s="83">
        <f>SUM(E10:E15)</f>
        <v>278831.35</v>
      </c>
      <c r="F9" s="113">
        <f>SUM(F10:F15)</f>
        <v>278331.35</v>
      </c>
      <c r="G9" s="123">
        <f aca="true" t="shared" si="0" ref="G9:G75">F9/E9*100</f>
        <v>99.82068013514262</v>
      </c>
    </row>
    <row r="10" spans="1:7" ht="21.75" customHeight="1">
      <c r="A10" s="205"/>
      <c r="B10" s="195"/>
      <c r="C10" s="14" t="s">
        <v>106</v>
      </c>
      <c r="D10" s="157" t="s">
        <v>83</v>
      </c>
      <c r="E10" s="84">
        <v>615.6</v>
      </c>
      <c r="F10" s="50">
        <v>615.6</v>
      </c>
      <c r="G10" s="119">
        <f t="shared" si="0"/>
        <v>100</v>
      </c>
    </row>
    <row r="11" spans="1:7" ht="21.75" customHeight="1">
      <c r="A11" s="205"/>
      <c r="B11" s="195"/>
      <c r="C11" s="14" t="s">
        <v>107</v>
      </c>
      <c r="D11" s="157" t="s">
        <v>84</v>
      </c>
      <c r="E11" s="84">
        <v>88.2</v>
      </c>
      <c r="F11" s="50">
        <v>88.2</v>
      </c>
      <c r="G11" s="119">
        <f t="shared" si="0"/>
        <v>100</v>
      </c>
    </row>
    <row r="12" spans="1:7" ht="21.75" customHeight="1">
      <c r="A12" s="205"/>
      <c r="B12" s="195"/>
      <c r="C12" s="14" t="s">
        <v>69</v>
      </c>
      <c r="D12" s="157" t="s">
        <v>70</v>
      </c>
      <c r="E12" s="84">
        <v>3600</v>
      </c>
      <c r="F12" s="50">
        <v>3600</v>
      </c>
      <c r="G12" s="119">
        <f t="shared" si="0"/>
        <v>100</v>
      </c>
    </row>
    <row r="13" spans="1:7" ht="21.75" customHeight="1">
      <c r="A13" s="205"/>
      <c r="B13" s="195"/>
      <c r="C13" s="14" t="s">
        <v>59</v>
      </c>
      <c r="D13" s="157" t="s">
        <v>60</v>
      </c>
      <c r="E13" s="84">
        <v>313.67</v>
      </c>
      <c r="F13" s="50">
        <v>313.67</v>
      </c>
      <c r="G13" s="119">
        <f t="shared" si="0"/>
        <v>100</v>
      </c>
    </row>
    <row r="14" spans="1:7" ht="17.25" customHeight="1">
      <c r="A14" s="193"/>
      <c r="B14" s="193"/>
      <c r="C14" s="13" t="s">
        <v>58</v>
      </c>
      <c r="D14" s="155" t="s">
        <v>153</v>
      </c>
      <c r="E14" s="82">
        <v>1340</v>
      </c>
      <c r="F14" s="51">
        <v>840</v>
      </c>
      <c r="G14" s="119">
        <f t="shared" si="0"/>
        <v>62.68656716417911</v>
      </c>
    </row>
    <row r="15" spans="1:7" ht="17.25" customHeight="1">
      <c r="A15" s="193"/>
      <c r="B15" s="193"/>
      <c r="C15" s="13" t="s">
        <v>62</v>
      </c>
      <c r="D15" s="155" t="s">
        <v>50</v>
      </c>
      <c r="E15" s="82">
        <v>272873.88</v>
      </c>
      <c r="F15" s="51">
        <v>272873.88</v>
      </c>
      <c r="G15" s="119">
        <f t="shared" si="0"/>
        <v>100</v>
      </c>
    </row>
    <row r="16" spans="1:7" ht="44.25" customHeight="1">
      <c r="A16" s="209" t="s">
        <v>96</v>
      </c>
      <c r="B16" s="196"/>
      <c r="C16" s="15"/>
      <c r="D16" s="158" t="s">
        <v>97</v>
      </c>
      <c r="E16" s="85">
        <f>SUM(E17,E32,E50,)</f>
        <v>629876</v>
      </c>
      <c r="F16" s="85">
        <f>SUM(F17,F32,F50,)</f>
        <v>607795.81</v>
      </c>
      <c r="G16" s="124">
        <f t="shared" si="0"/>
        <v>96.49451796861605</v>
      </c>
    </row>
    <row r="17" spans="1:7" ht="15.75" customHeight="1">
      <c r="A17" s="197"/>
      <c r="B17" s="192" t="s">
        <v>98</v>
      </c>
      <c r="C17" s="7"/>
      <c r="D17" s="154" t="s">
        <v>99</v>
      </c>
      <c r="E17" s="81">
        <f>SUM(E19:E31)</f>
        <v>115588</v>
      </c>
      <c r="F17" s="113">
        <f>SUM(F19:F31)</f>
        <v>109583.71</v>
      </c>
      <c r="G17" s="123">
        <f t="shared" si="0"/>
        <v>94.8054382807904</v>
      </c>
    </row>
    <row r="18" spans="2:7" ht="0.75" customHeight="1">
      <c r="B18" s="197"/>
      <c r="C18" s="36"/>
      <c r="D18" s="159"/>
      <c r="E18" s="86"/>
      <c r="F18" s="114"/>
      <c r="G18" s="119" t="e">
        <f t="shared" si="0"/>
        <v>#DIV/0!</v>
      </c>
    </row>
    <row r="19" spans="1:7" ht="17.25" customHeight="1">
      <c r="A19" s="198"/>
      <c r="B19" s="198"/>
      <c r="C19" s="10" t="s">
        <v>75</v>
      </c>
      <c r="D19" s="141" t="s">
        <v>100</v>
      </c>
      <c r="E19" s="87">
        <v>500</v>
      </c>
      <c r="F19" s="51">
        <v>356.6</v>
      </c>
      <c r="G19" s="119">
        <f t="shared" si="0"/>
        <v>71.32000000000001</v>
      </c>
    </row>
    <row r="20" spans="1:7" ht="17.25" customHeight="1">
      <c r="A20" s="198"/>
      <c r="B20" s="198"/>
      <c r="C20" s="10" t="s">
        <v>101</v>
      </c>
      <c r="D20" s="141" t="s">
        <v>88</v>
      </c>
      <c r="E20" s="87">
        <v>44202</v>
      </c>
      <c r="F20" s="51">
        <v>42813.09</v>
      </c>
      <c r="G20" s="119">
        <f t="shared" si="0"/>
        <v>96.85781186371656</v>
      </c>
    </row>
    <row r="21" spans="1:11" ht="15" customHeight="1">
      <c r="A21" s="198"/>
      <c r="B21" s="198"/>
      <c r="C21" s="10">
        <v>4040</v>
      </c>
      <c r="D21" s="141" t="s">
        <v>41</v>
      </c>
      <c r="E21" s="87">
        <v>2335</v>
      </c>
      <c r="F21" s="51">
        <v>2295</v>
      </c>
      <c r="G21" s="119">
        <f t="shared" si="0"/>
        <v>98.28693790149893</v>
      </c>
      <c r="K21" s="28"/>
    </row>
    <row r="22" spans="1:7" ht="18" customHeight="1">
      <c r="A22" s="198"/>
      <c r="B22" s="198"/>
      <c r="C22" s="10">
        <v>4110</v>
      </c>
      <c r="D22" s="141" t="s">
        <v>42</v>
      </c>
      <c r="E22" s="87">
        <v>8616</v>
      </c>
      <c r="F22" s="51">
        <v>8192.88</v>
      </c>
      <c r="G22" s="119">
        <f t="shared" si="0"/>
        <v>95.0891364902507</v>
      </c>
    </row>
    <row r="23" spans="1:7" ht="18" customHeight="1">
      <c r="A23" s="198"/>
      <c r="B23" s="198"/>
      <c r="C23" s="10">
        <v>4120</v>
      </c>
      <c r="D23" s="141" t="s">
        <v>68</v>
      </c>
      <c r="E23" s="87">
        <v>1091</v>
      </c>
      <c r="F23" s="51">
        <v>909.92</v>
      </c>
      <c r="G23" s="119">
        <f t="shared" si="0"/>
        <v>83.40238313473877</v>
      </c>
    </row>
    <row r="24" spans="1:7" ht="18" customHeight="1">
      <c r="A24" s="198"/>
      <c r="B24" s="198"/>
      <c r="C24" s="10" t="s">
        <v>69</v>
      </c>
      <c r="D24" s="141" t="s">
        <v>70</v>
      </c>
      <c r="E24" s="87">
        <v>3650</v>
      </c>
      <c r="F24" s="51">
        <v>3456.61</v>
      </c>
      <c r="G24" s="119">
        <f t="shared" si="0"/>
        <v>94.70164383561645</v>
      </c>
    </row>
    <row r="25" spans="1:7" ht="15.75" customHeight="1">
      <c r="A25" s="198"/>
      <c r="B25" s="198"/>
      <c r="C25" s="10">
        <v>4210</v>
      </c>
      <c r="D25" s="141" t="s">
        <v>37</v>
      </c>
      <c r="E25" s="87">
        <v>49000</v>
      </c>
      <c r="F25" s="51">
        <v>46960.43</v>
      </c>
      <c r="G25" s="119">
        <f t="shared" si="0"/>
        <v>95.83761224489797</v>
      </c>
    </row>
    <row r="26" spans="1:7" ht="16.5" customHeight="1">
      <c r="A26" s="198"/>
      <c r="B26" s="198"/>
      <c r="C26" s="10">
        <v>4260</v>
      </c>
      <c r="D26" s="141" t="s">
        <v>44</v>
      </c>
      <c r="E26" s="87">
        <v>1000</v>
      </c>
      <c r="F26" s="51">
        <v>772.02</v>
      </c>
      <c r="G26" s="119">
        <f t="shared" si="0"/>
        <v>77.202</v>
      </c>
    </row>
    <row r="27" spans="1:7" ht="16.5" customHeight="1">
      <c r="A27" s="198"/>
      <c r="B27" s="198"/>
      <c r="C27" s="10" t="s">
        <v>102</v>
      </c>
      <c r="D27" s="141" t="s">
        <v>86</v>
      </c>
      <c r="E27" s="87">
        <v>500</v>
      </c>
      <c r="F27" s="51">
        <v>100</v>
      </c>
      <c r="G27" s="119">
        <f t="shared" si="0"/>
        <v>20</v>
      </c>
    </row>
    <row r="28" spans="1:7" ht="16.5" customHeight="1">
      <c r="A28" s="198"/>
      <c r="B28" s="198"/>
      <c r="C28" s="10">
        <v>4300</v>
      </c>
      <c r="D28" s="141" t="s">
        <v>45</v>
      </c>
      <c r="E28" s="87">
        <v>1453</v>
      </c>
      <c r="F28" s="51">
        <v>618</v>
      </c>
      <c r="G28" s="119">
        <f t="shared" si="0"/>
        <v>42.53269098417068</v>
      </c>
    </row>
    <row r="29" spans="1:7" ht="47.25" customHeight="1">
      <c r="A29" s="198"/>
      <c r="B29" s="198"/>
      <c r="C29" s="10" t="s">
        <v>73</v>
      </c>
      <c r="D29" s="141" t="s">
        <v>169</v>
      </c>
      <c r="E29" s="87">
        <v>100</v>
      </c>
      <c r="F29" s="51">
        <v>0</v>
      </c>
      <c r="G29" s="119">
        <f t="shared" si="0"/>
        <v>0</v>
      </c>
    </row>
    <row r="30" spans="1:7" ht="23.25" customHeight="1">
      <c r="A30" s="198"/>
      <c r="B30" s="198"/>
      <c r="C30" s="10" t="s">
        <v>62</v>
      </c>
      <c r="D30" s="141" t="s">
        <v>50</v>
      </c>
      <c r="E30" s="87">
        <v>1500</v>
      </c>
      <c r="F30" s="51">
        <v>1468.16</v>
      </c>
      <c r="G30" s="119">
        <f t="shared" si="0"/>
        <v>97.87733333333334</v>
      </c>
    </row>
    <row r="31" spans="1:7" ht="18.75" customHeight="1">
      <c r="A31" s="198"/>
      <c r="B31" s="198"/>
      <c r="C31" s="10">
        <v>4440</v>
      </c>
      <c r="D31" s="141" t="s">
        <v>78</v>
      </c>
      <c r="E31" s="87">
        <v>1641</v>
      </c>
      <c r="F31" s="51">
        <v>1641</v>
      </c>
      <c r="G31" s="119">
        <f t="shared" si="0"/>
        <v>100</v>
      </c>
    </row>
    <row r="32" spans="1:7" ht="15.75">
      <c r="A32" s="242"/>
      <c r="B32" s="194" t="s">
        <v>103</v>
      </c>
      <c r="C32" s="8"/>
      <c r="D32" s="156" t="s">
        <v>104</v>
      </c>
      <c r="E32" s="83">
        <f>SUM(E33:E49)</f>
        <v>494288</v>
      </c>
      <c r="F32" s="83">
        <f>SUM(F33:F49)</f>
        <v>484696.56</v>
      </c>
      <c r="G32" s="123">
        <f t="shared" si="0"/>
        <v>98.05954423332146</v>
      </c>
    </row>
    <row r="33" spans="1:7" ht="20.25" customHeight="1">
      <c r="A33" s="199"/>
      <c r="B33" s="199"/>
      <c r="C33" s="12" t="s">
        <v>75</v>
      </c>
      <c r="D33" s="160" t="s">
        <v>100</v>
      </c>
      <c r="E33" s="88">
        <v>1500</v>
      </c>
      <c r="F33" s="51">
        <v>360</v>
      </c>
      <c r="G33" s="119">
        <f t="shared" si="0"/>
        <v>24</v>
      </c>
    </row>
    <row r="34" spans="1:7" ht="13.5">
      <c r="A34" s="199"/>
      <c r="B34" s="199"/>
      <c r="C34" s="12" t="s">
        <v>101</v>
      </c>
      <c r="D34" s="160" t="s">
        <v>88</v>
      </c>
      <c r="E34" s="88">
        <v>69411</v>
      </c>
      <c r="F34" s="51">
        <v>66249</v>
      </c>
      <c r="G34" s="119">
        <f t="shared" si="0"/>
        <v>95.44452608376194</v>
      </c>
    </row>
    <row r="35" spans="1:7" ht="13.5">
      <c r="A35" s="199"/>
      <c r="B35" s="199"/>
      <c r="C35" s="12" t="s">
        <v>105</v>
      </c>
      <c r="D35" s="160" t="s">
        <v>41</v>
      </c>
      <c r="E35" s="88">
        <v>5215</v>
      </c>
      <c r="F35" s="51">
        <v>5214.24</v>
      </c>
      <c r="G35" s="119">
        <f t="shared" si="0"/>
        <v>99.98542665388302</v>
      </c>
    </row>
    <row r="36" spans="1:7" ht="13.5">
      <c r="A36" s="199"/>
      <c r="B36" s="199"/>
      <c r="C36" s="12" t="s">
        <v>106</v>
      </c>
      <c r="D36" s="160" t="s">
        <v>83</v>
      </c>
      <c r="E36" s="88">
        <v>13405</v>
      </c>
      <c r="F36" s="51">
        <v>12310.29</v>
      </c>
      <c r="G36" s="119">
        <f t="shared" si="0"/>
        <v>91.83356956359569</v>
      </c>
    </row>
    <row r="37" spans="1:7" ht="13.5">
      <c r="A37" s="199"/>
      <c r="B37" s="199"/>
      <c r="C37" s="12" t="s">
        <v>107</v>
      </c>
      <c r="D37" s="160" t="s">
        <v>84</v>
      </c>
      <c r="E37" s="88">
        <v>2206</v>
      </c>
      <c r="F37" s="51">
        <v>1763.64</v>
      </c>
      <c r="G37" s="119">
        <f t="shared" si="0"/>
        <v>79.94741613780599</v>
      </c>
    </row>
    <row r="38" spans="1:7" ht="13.5">
      <c r="A38" s="199"/>
      <c r="B38" s="199"/>
      <c r="C38" s="12" t="s">
        <v>69</v>
      </c>
      <c r="D38" s="160" t="s">
        <v>70</v>
      </c>
      <c r="E38" s="88">
        <v>7620</v>
      </c>
      <c r="F38" s="51">
        <v>7194.4</v>
      </c>
      <c r="G38" s="119">
        <f t="shared" si="0"/>
        <v>94.41469816272965</v>
      </c>
    </row>
    <row r="39" spans="1:7" ht="13.5">
      <c r="A39" s="199"/>
      <c r="B39" s="199"/>
      <c r="C39" s="12" t="s">
        <v>59</v>
      </c>
      <c r="D39" s="160" t="s">
        <v>60</v>
      </c>
      <c r="E39" s="88">
        <v>64700</v>
      </c>
      <c r="F39" s="51">
        <v>64657.02</v>
      </c>
      <c r="G39" s="119">
        <f t="shared" si="0"/>
        <v>99.93357032457496</v>
      </c>
    </row>
    <row r="40" spans="1:7" ht="13.5">
      <c r="A40" s="199"/>
      <c r="B40" s="199"/>
      <c r="C40" s="12" t="s">
        <v>108</v>
      </c>
      <c r="D40" s="160" t="s">
        <v>44</v>
      </c>
      <c r="E40" s="88">
        <v>60500</v>
      </c>
      <c r="F40" s="51">
        <v>60444.83</v>
      </c>
      <c r="G40" s="119">
        <f t="shared" si="0"/>
        <v>99.90880991735538</v>
      </c>
    </row>
    <row r="41" spans="1:7" ht="13.5">
      <c r="A41" s="199"/>
      <c r="B41" s="199"/>
      <c r="C41" s="12" t="s">
        <v>102</v>
      </c>
      <c r="D41" s="160" t="s">
        <v>86</v>
      </c>
      <c r="E41" s="88">
        <v>500</v>
      </c>
      <c r="F41" s="51">
        <v>144</v>
      </c>
      <c r="G41" s="119">
        <f t="shared" si="0"/>
        <v>28.799999999999997</v>
      </c>
    </row>
    <row r="42" spans="1:7" ht="13.5">
      <c r="A42" s="199"/>
      <c r="B42" s="199"/>
      <c r="C42" s="12" t="s">
        <v>109</v>
      </c>
      <c r="D42" s="160" t="s">
        <v>56</v>
      </c>
      <c r="E42" s="88">
        <v>41560</v>
      </c>
      <c r="F42" s="51">
        <v>41219.38</v>
      </c>
      <c r="G42" s="119">
        <f t="shared" si="0"/>
        <v>99.18041385948027</v>
      </c>
    </row>
    <row r="43" spans="1:7" ht="41.25">
      <c r="A43" s="199"/>
      <c r="B43" s="199"/>
      <c r="C43" s="12" t="s">
        <v>73</v>
      </c>
      <c r="D43" s="160" t="s">
        <v>170</v>
      </c>
      <c r="E43" s="88">
        <v>1000</v>
      </c>
      <c r="F43" s="51">
        <v>959.4</v>
      </c>
      <c r="G43" s="119">
        <f t="shared" si="0"/>
        <v>95.94</v>
      </c>
    </row>
    <row r="44" spans="1:7" ht="13.5">
      <c r="A44" s="199"/>
      <c r="B44" s="199"/>
      <c r="C44" s="12" t="s">
        <v>110</v>
      </c>
      <c r="D44" s="160" t="s">
        <v>77</v>
      </c>
      <c r="E44" s="88">
        <v>300</v>
      </c>
      <c r="F44" s="51">
        <v>241.5</v>
      </c>
      <c r="G44" s="119">
        <f t="shared" si="0"/>
        <v>80.5</v>
      </c>
    </row>
    <row r="45" spans="1:7" ht="13.5">
      <c r="A45" s="199"/>
      <c r="B45" s="199"/>
      <c r="C45" s="12" t="s">
        <v>62</v>
      </c>
      <c r="D45" s="160" t="s">
        <v>50</v>
      </c>
      <c r="E45" s="88">
        <v>25800</v>
      </c>
      <c r="F45" s="51">
        <v>25713.36</v>
      </c>
      <c r="G45" s="119">
        <f t="shared" si="0"/>
        <v>99.66418604651163</v>
      </c>
    </row>
    <row r="46" spans="1:7" ht="27">
      <c r="A46" s="199"/>
      <c r="B46" s="199"/>
      <c r="C46" s="12" t="s">
        <v>111</v>
      </c>
      <c r="D46" s="160" t="s">
        <v>78</v>
      </c>
      <c r="E46" s="88">
        <v>2188</v>
      </c>
      <c r="F46" s="51">
        <v>2188</v>
      </c>
      <c r="G46" s="119">
        <f t="shared" si="0"/>
        <v>100</v>
      </c>
    </row>
    <row r="47" spans="1:7" ht="13.5">
      <c r="A47" s="199"/>
      <c r="B47" s="199"/>
      <c r="C47" s="12" t="s">
        <v>192</v>
      </c>
      <c r="D47" s="160" t="s">
        <v>193</v>
      </c>
      <c r="E47" s="88">
        <v>20383</v>
      </c>
      <c r="F47" s="51">
        <v>20383</v>
      </c>
      <c r="G47" s="119">
        <f t="shared" si="0"/>
        <v>100</v>
      </c>
    </row>
    <row r="48" spans="1:7" ht="13.5">
      <c r="A48" s="199"/>
      <c r="B48" s="199"/>
      <c r="C48" s="12" t="s">
        <v>57</v>
      </c>
      <c r="D48" s="160" t="s">
        <v>47</v>
      </c>
      <c r="E48" s="88">
        <v>150000</v>
      </c>
      <c r="F48" s="51">
        <v>147824.5</v>
      </c>
      <c r="G48" s="119">
        <f t="shared" si="0"/>
        <v>98.54966666666667</v>
      </c>
    </row>
    <row r="49" spans="1:7" ht="27">
      <c r="A49" s="199"/>
      <c r="B49" s="199"/>
      <c r="C49" s="12" t="s">
        <v>191</v>
      </c>
      <c r="D49" s="160" t="s">
        <v>74</v>
      </c>
      <c r="E49" s="88">
        <v>28000</v>
      </c>
      <c r="F49" s="51">
        <v>27830</v>
      </c>
      <c r="G49" s="119">
        <f t="shared" si="0"/>
        <v>99.39285714285714</v>
      </c>
    </row>
    <row r="50" spans="1:7" ht="15.75">
      <c r="A50" s="200"/>
      <c r="B50" s="200" t="s">
        <v>217</v>
      </c>
      <c r="C50" s="58"/>
      <c r="D50" s="161" t="s">
        <v>218</v>
      </c>
      <c r="E50" s="89">
        <f>SUM(E51)</f>
        <v>20000</v>
      </c>
      <c r="F50" s="89">
        <f>SUM(F51)</f>
        <v>13515.54</v>
      </c>
      <c r="G50" s="125">
        <f t="shared" si="0"/>
        <v>67.57770000000001</v>
      </c>
    </row>
    <row r="51" spans="1:7" ht="13.5">
      <c r="A51" s="199"/>
      <c r="B51" s="199"/>
      <c r="C51" s="12" t="s">
        <v>108</v>
      </c>
      <c r="D51" s="160" t="s">
        <v>44</v>
      </c>
      <c r="E51" s="88">
        <v>20000</v>
      </c>
      <c r="F51" s="51">
        <v>13515.54</v>
      </c>
      <c r="G51" s="119">
        <f t="shared" si="0"/>
        <v>67.57770000000001</v>
      </c>
    </row>
    <row r="52" spans="1:7" ht="18.75" customHeight="1">
      <c r="A52" s="243">
        <v>600</v>
      </c>
      <c r="B52" s="201"/>
      <c r="C52" s="9"/>
      <c r="D52" s="162" t="s">
        <v>23</v>
      </c>
      <c r="E52" s="90">
        <f>SUM(E53,)</f>
        <v>2168691</v>
      </c>
      <c r="F52" s="90">
        <f>SUM(F53,)</f>
        <v>1999556.22</v>
      </c>
      <c r="G52" s="124">
        <f t="shared" si="0"/>
        <v>92.20106598865398</v>
      </c>
    </row>
    <row r="53" spans="1:7" ht="19.5" customHeight="1">
      <c r="A53" s="197"/>
      <c r="B53" s="192" t="s">
        <v>112</v>
      </c>
      <c r="C53" s="7"/>
      <c r="D53" s="154" t="s">
        <v>24</v>
      </c>
      <c r="E53" s="81">
        <f>SUM(E54:E69)</f>
        <v>2168691</v>
      </c>
      <c r="F53" s="113">
        <f>SUM(F54:F69)</f>
        <v>1999556.22</v>
      </c>
      <c r="G53" s="123">
        <f t="shared" si="0"/>
        <v>92.20106598865398</v>
      </c>
    </row>
    <row r="54" spans="1:7" ht="22.5" customHeight="1">
      <c r="A54" s="198"/>
      <c r="B54" s="202"/>
      <c r="C54" s="10" t="s">
        <v>75</v>
      </c>
      <c r="D54" s="141" t="s">
        <v>100</v>
      </c>
      <c r="E54" s="87">
        <v>2000</v>
      </c>
      <c r="F54" s="51">
        <v>1602.91</v>
      </c>
      <c r="G54" s="119">
        <f t="shared" si="0"/>
        <v>80.1455</v>
      </c>
    </row>
    <row r="55" spans="1:7" ht="15" customHeight="1">
      <c r="A55" s="198"/>
      <c r="B55" s="202"/>
      <c r="C55" s="10" t="s">
        <v>101</v>
      </c>
      <c r="D55" s="141" t="s">
        <v>88</v>
      </c>
      <c r="E55" s="87">
        <v>173181</v>
      </c>
      <c r="F55" s="51">
        <v>170362.36</v>
      </c>
      <c r="G55" s="119">
        <f t="shared" si="0"/>
        <v>98.37243115584272</v>
      </c>
    </row>
    <row r="56" spans="1:7" ht="13.5">
      <c r="A56" s="210"/>
      <c r="B56" s="203"/>
      <c r="C56" s="11">
        <v>4040</v>
      </c>
      <c r="D56" s="141" t="s">
        <v>113</v>
      </c>
      <c r="E56" s="87">
        <v>12801</v>
      </c>
      <c r="F56" s="51">
        <v>12800.65</v>
      </c>
      <c r="G56" s="119">
        <f t="shared" si="0"/>
        <v>99.99726583860635</v>
      </c>
    </row>
    <row r="57" spans="1:7" ht="13.5">
      <c r="A57" s="210"/>
      <c r="B57" s="203"/>
      <c r="C57" s="11">
        <v>4110</v>
      </c>
      <c r="D57" s="141" t="s">
        <v>83</v>
      </c>
      <c r="E57" s="87">
        <v>25990</v>
      </c>
      <c r="F57" s="51">
        <v>21985.63</v>
      </c>
      <c r="G57" s="119">
        <f t="shared" si="0"/>
        <v>84.59265101962293</v>
      </c>
    </row>
    <row r="58" spans="1:7" ht="13.5">
      <c r="A58" s="210"/>
      <c r="B58" s="203"/>
      <c r="C58" s="11">
        <v>4120</v>
      </c>
      <c r="D58" s="141" t="s">
        <v>114</v>
      </c>
      <c r="E58" s="87">
        <v>3583</v>
      </c>
      <c r="F58" s="51">
        <v>2392.99</v>
      </c>
      <c r="G58" s="119">
        <f t="shared" si="0"/>
        <v>66.78732905386548</v>
      </c>
    </row>
    <row r="59" spans="1:7" ht="13.5">
      <c r="A59" s="210"/>
      <c r="B59" s="203"/>
      <c r="C59" s="11">
        <v>4170</v>
      </c>
      <c r="D59" s="141" t="s">
        <v>70</v>
      </c>
      <c r="E59" s="87">
        <v>200</v>
      </c>
      <c r="F59" s="51">
        <v>100</v>
      </c>
      <c r="G59" s="119">
        <f t="shared" si="0"/>
        <v>50</v>
      </c>
    </row>
    <row r="60" spans="1:7" ht="13.5">
      <c r="A60" s="210"/>
      <c r="B60" s="203"/>
      <c r="C60" s="11">
        <v>4210</v>
      </c>
      <c r="D60" s="141" t="s">
        <v>60</v>
      </c>
      <c r="E60" s="87">
        <v>99487</v>
      </c>
      <c r="F60" s="51">
        <v>92570.5</v>
      </c>
      <c r="G60" s="119">
        <f t="shared" si="0"/>
        <v>93.04783539557933</v>
      </c>
    </row>
    <row r="61" spans="1:7" ht="13.5">
      <c r="A61" s="210"/>
      <c r="B61" s="203"/>
      <c r="C61" s="11">
        <v>4260</v>
      </c>
      <c r="D61" s="141" t="s">
        <v>44</v>
      </c>
      <c r="E61" s="87">
        <v>2500</v>
      </c>
      <c r="F61" s="51">
        <v>2085.95</v>
      </c>
      <c r="G61" s="119">
        <f t="shared" si="0"/>
        <v>83.43799999999999</v>
      </c>
    </row>
    <row r="62" spans="1:7" ht="13.5">
      <c r="A62" s="210"/>
      <c r="B62" s="203"/>
      <c r="C62" s="11">
        <v>4270</v>
      </c>
      <c r="D62" s="141" t="s">
        <v>66</v>
      </c>
      <c r="E62" s="87">
        <v>96000</v>
      </c>
      <c r="F62" s="51">
        <v>95752.17</v>
      </c>
      <c r="G62" s="119">
        <f t="shared" si="0"/>
        <v>99.74184375</v>
      </c>
    </row>
    <row r="63" spans="1:7" ht="13.5">
      <c r="A63" s="210"/>
      <c r="B63" s="203"/>
      <c r="C63" s="11">
        <v>4280</v>
      </c>
      <c r="D63" s="141" t="s">
        <v>86</v>
      </c>
      <c r="E63" s="87">
        <v>1000</v>
      </c>
      <c r="F63" s="51">
        <v>712</v>
      </c>
      <c r="G63" s="119">
        <f t="shared" si="0"/>
        <v>71.2</v>
      </c>
    </row>
    <row r="64" spans="1:7" ht="13.5">
      <c r="A64" s="210"/>
      <c r="B64" s="203"/>
      <c r="C64" s="11">
        <v>4300</v>
      </c>
      <c r="D64" s="141" t="s">
        <v>56</v>
      </c>
      <c r="E64" s="87">
        <v>45500</v>
      </c>
      <c r="F64" s="51">
        <v>44657.67</v>
      </c>
      <c r="G64" s="119">
        <f t="shared" si="0"/>
        <v>98.14872527472527</v>
      </c>
    </row>
    <row r="65" spans="1:7" ht="41.25">
      <c r="A65" s="210"/>
      <c r="B65" s="203"/>
      <c r="C65" s="11">
        <v>4360</v>
      </c>
      <c r="D65" s="141" t="s">
        <v>171</v>
      </c>
      <c r="E65" s="87">
        <v>2000</v>
      </c>
      <c r="F65" s="51">
        <v>1825</v>
      </c>
      <c r="G65" s="119">
        <f t="shared" si="0"/>
        <v>91.25</v>
      </c>
    </row>
    <row r="66" spans="1:7" ht="13.5">
      <c r="A66" s="210"/>
      <c r="B66" s="203"/>
      <c r="C66" s="11">
        <v>4430</v>
      </c>
      <c r="D66" s="141" t="s">
        <v>50</v>
      </c>
      <c r="E66" s="87">
        <v>4000</v>
      </c>
      <c r="F66" s="51">
        <v>3877.09</v>
      </c>
      <c r="G66" s="119">
        <f t="shared" si="0"/>
        <v>96.92725</v>
      </c>
    </row>
    <row r="67" spans="1:7" ht="27">
      <c r="A67" s="210"/>
      <c r="B67" s="203"/>
      <c r="C67" s="11">
        <v>4440</v>
      </c>
      <c r="D67" s="141" t="s">
        <v>78</v>
      </c>
      <c r="E67" s="87">
        <v>8022</v>
      </c>
      <c r="F67" s="51">
        <v>8022</v>
      </c>
      <c r="G67" s="119">
        <f t="shared" si="0"/>
        <v>100</v>
      </c>
    </row>
    <row r="68" spans="1:7" ht="13.5">
      <c r="A68" s="210"/>
      <c r="B68" s="203"/>
      <c r="C68" s="11">
        <v>4480</v>
      </c>
      <c r="D68" s="141" t="s">
        <v>193</v>
      </c>
      <c r="E68" s="87">
        <v>170500</v>
      </c>
      <c r="F68" s="51">
        <v>170500</v>
      </c>
      <c r="G68" s="119">
        <f t="shared" si="0"/>
        <v>100</v>
      </c>
    </row>
    <row r="69" spans="1:7" ht="13.5">
      <c r="A69" s="210"/>
      <c r="B69" s="203"/>
      <c r="C69" s="11">
        <v>6050</v>
      </c>
      <c r="D69" s="141" t="s">
        <v>47</v>
      </c>
      <c r="E69" s="87">
        <v>1521927</v>
      </c>
      <c r="F69" s="51">
        <v>1370309.3</v>
      </c>
      <c r="G69" s="119">
        <f t="shared" si="0"/>
        <v>90.03778104994524</v>
      </c>
    </row>
    <row r="70" spans="1:7" ht="15">
      <c r="A70" s="204">
        <v>700</v>
      </c>
      <c r="B70" s="204"/>
      <c r="C70" s="37"/>
      <c r="D70" s="153" t="s">
        <v>2</v>
      </c>
      <c r="E70" s="80">
        <f>SUM(E71:E71,)</f>
        <v>181031</v>
      </c>
      <c r="F70" s="80">
        <f>SUM(F71:F71,)</f>
        <v>167296.75</v>
      </c>
      <c r="G70" s="124">
        <f t="shared" si="0"/>
        <v>92.41331595141163</v>
      </c>
    </row>
    <row r="71" spans="1:7" ht="34.5" customHeight="1">
      <c r="A71" s="197"/>
      <c r="B71" s="192" t="s">
        <v>115</v>
      </c>
      <c r="C71" s="7"/>
      <c r="D71" s="154" t="s">
        <v>3</v>
      </c>
      <c r="E71" s="81">
        <f>SUM(E72:E84)</f>
        <v>181031</v>
      </c>
      <c r="F71" s="81">
        <f>SUM(F72:F84)</f>
        <v>167296.75</v>
      </c>
      <c r="G71" s="123">
        <f t="shared" si="0"/>
        <v>92.41331595141163</v>
      </c>
    </row>
    <row r="72" spans="1:7" ht="16.5" customHeight="1">
      <c r="A72" s="205"/>
      <c r="B72" s="205"/>
      <c r="C72" s="14" t="s">
        <v>75</v>
      </c>
      <c r="D72" s="157" t="s">
        <v>100</v>
      </c>
      <c r="E72" s="84">
        <v>500</v>
      </c>
      <c r="F72" s="51">
        <v>315</v>
      </c>
      <c r="G72" s="119">
        <f t="shared" si="0"/>
        <v>63</v>
      </c>
    </row>
    <row r="73" spans="1:7" ht="16.5" customHeight="1">
      <c r="A73" s="205"/>
      <c r="B73" s="205"/>
      <c r="C73" s="14" t="s">
        <v>101</v>
      </c>
      <c r="D73" s="157" t="s">
        <v>88</v>
      </c>
      <c r="E73" s="84">
        <v>85759</v>
      </c>
      <c r="F73" s="51">
        <v>82319.63</v>
      </c>
      <c r="G73" s="119">
        <f t="shared" si="0"/>
        <v>95.98949381406034</v>
      </c>
    </row>
    <row r="74" spans="1:7" ht="16.5" customHeight="1">
      <c r="A74" s="205"/>
      <c r="B74" s="205"/>
      <c r="C74" s="14" t="s">
        <v>105</v>
      </c>
      <c r="D74" s="157" t="s">
        <v>113</v>
      </c>
      <c r="E74" s="84">
        <v>4860</v>
      </c>
      <c r="F74" s="51">
        <v>4858.7</v>
      </c>
      <c r="G74" s="119">
        <f t="shared" si="0"/>
        <v>99.97325102880657</v>
      </c>
    </row>
    <row r="75" spans="1:7" ht="16.5" customHeight="1">
      <c r="A75" s="205"/>
      <c r="B75" s="205"/>
      <c r="C75" s="14" t="s">
        <v>106</v>
      </c>
      <c r="D75" s="157" t="s">
        <v>83</v>
      </c>
      <c r="E75" s="84">
        <v>13931</v>
      </c>
      <c r="F75" s="51">
        <v>12790.66</v>
      </c>
      <c r="G75" s="119">
        <f t="shared" si="0"/>
        <v>91.81437082765056</v>
      </c>
    </row>
    <row r="76" spans="1:7" ht="16.5" customHeight="1">
      <c r="A76" s="205"/>
      <c r="B76" s="205"/>
      <c r="C76" s="14" t="s">
        <v>107</v>
      </c>
      <c r="D76" s="157" t="s">
        <v>84</v>
      </c>
      <c r="E76" s="84">
        <v>1853</v>
      </c>
      <c r="F76" s="51">
        <v>879.58</v>
      </c>
      <c r="G76" s="119">
        <f aca="true" t="shared" si="1" ref="G76:G194">F76/E76*100</f>
        <v>47.467889908256886</v>
      </c>
    </row>
    <row r="77" spans="1:7" ht="13.5">
      <c r="A77" s="198"/>
      <c r="B77" s="198"/>
      <c r="C77" s="10">
        <v>4210</v>
      </c>
      <c r="D77" s="141" t="s">
        <v>37</v>
      </c>
      <c r="E77" s="87">
        <v>5500</v>
      </c>
      <c r="F77" s="51">
        <v>2033.13</v>
      </c>
      <c r="G77" s="119">
        <f t="shared" si="1"/>
        <v>36.966</v>
      </c>
    </row>
    <row r="78" spans="1:7" ht="13.5">
      <c r="A78" s="198"/>
      <c r="B78" s="198"/>
      <c r="C78" s="10">
        <v>4260</v>
      </c>
      <c r="D78" s="141" t="s">
        <v>49</v>
      </c>
      <c r="E78" s="87">
        <v>10600</v>
      </c>
      <c r="F78" s="51">
        <v>10180.62</v>
      </c>
      <c r="G78" s="119">
        <f t="shared" si="1"/>
        <v>96.04358490566038</v>
      </c>
    </row>
    <row r="79" spans="1:7" ht="13.5">
      <c r="A79" s="198"/>
      <c r="B79" s="198"/>
      <c r="C79" s="10" t="s">
        <v>102</v>
      </c>
      <c r="D79" s="141" t="s">
        <v>86</v>
      </c>
      <c r="E79" s="87">
        <v>500</v>
      </c>
      <c r="F79" s="51">
        <v>144</v>
      </c>
      <c r="G79" s="119">
        <f t="shared" si="1"/>
        <v>28.799999999999997</v>
      </c>
    </row>
    <row r="80" spans="1:7" ht="13.5">
      <c r="A80" s="198"/>
      <c r="B80" s="198"/>
      <c r="C80" s="10">
        <v>4300</v>
      </c>
      <c r="D80" s="141" t="s">
        <v>45</v>
      </c>
      <c r="E80" s="87">
        <v>10000</v>
      </c>
      <c r="F80" s="51">
        <v>7842.49</v>
      </c>
      <c r="G80" s="119">
        <f t="shared" si="1"/>
        <v>78.4249</v>
      </c>
    </row>
    <row r="81" spans="1:7" ht="41.25">
      <c r="A81" s="198"/>
      <c r="B81" s="198"/>
      <c r="C81" s="10" t="s">
        <v>73</v>
      </c>
      <c r="D81" s="141" t="s">
        <v>169</v>
      </c>
      <c r="E81" s="87">
        <v>100</v>
      </c>
      <c r="F81" s="51">
        <v>50</v>
      </c>
      <c r="G81" s="119">
        <f t="shared" si="1"/>
        <v>50</v>
      </c>
    </row>
    <row r="82" spans="1:7" ht="13.5">
      <c r="A82" s="198"/>
      <c r="B82" s="198"/>
      <c r="C82" s="10" t="s">
        <v>62</v>
      </c>
      <c r="D82" s="141" t="s">
        <v>50</v>
      </c>
      <c r="E82" s="87">
        <v>3500</v>
      </c>
      <c r="F82" s="51">
        <v>3407.47</v>
      </c>
      <c r="G82" s="119">
        <f t="shared" si="1"/>
        <v>97.3562857142857</v>
      </c>
    </row>
    <row r="83" spans="1:7" ht="27">
      <c r="A83" s="198"/>
      <c r="B83" s="198"/>
      <c r="C83" s="10" t="s">
        <v>111</v>
      </c>
      <c r="D83" s="141" t="s">
        <v>78</v>
      </c>
      <c r="E83" s="87">
        <v>2644</v>
      </c>
      <c r="F83" s="51">
        <v>2188</v>
      </c>
      <c r="G83" s="119">
        <f t="shared" si="1"/>
        <v>82.75340393343419</v>
      </c>
    </row>
    <row r="84" spans="1:7" ht="13.5">
      <c r="A84" s="198"/>
      <c r="B84" s="198"/>
      <c r="C84" s="10" t="s">
        <v>57</v>
      </c>
      <c r="D84" s="141" t="s">
        <v>47</v>
      </c>
      <c r="E84" s="87">
        <v>41284</v>
      </c>
      <c r="F84" s="51">
        <v>40287.47</v>
      </c>
      <c r="G84" s="119">
        <f t="shared" si="1"/>
        <v>97.5861592868908</v>
      </c>
    </row>
    <row r="85" spans="1:7" ht="15">
      <c r="A85" s="204">
        <v>710</v>
      </c>
      <c r="B85" s="204"/>
      <c r="C85" s="37"/>
      <c r="D85" s="153" t="s">
        <v>4</v>
      </c>
      <c r="E85" s="80">
        <f>SUM(E90,E88,E86)</f>
        <v>111300</v>
      </c>
      <c r="F85" s="80">
        <f>SUM(F90,F88,F86)</f>
        <v>39561.33</v>
      </c>
      <c r="G85" s="121">
        <f t="shared" si="1"/>
        <v>35.54477088948787</v>
      </c>
    </row>
    <row r="86" spans="1:7" ht="15.75">
      <c r="A86" s="206"/>
      <c r="B86" s="206" t="s">
        <v>219</v>
      </c>
      <c r="C86" s="58"/>
      <c r="D86" s="161" t="s">
        <v>220</v>
      </c>
      <c r="E86" s="89">
        <f>SUM(E87)</f>
        <v>70000</v>
      </c>
      <c r="F86" s="89">
        <f>SUM(F87)</f>
        <v>1035.48</v>
      </c>
      <c r="G86" s="125">
        <f t="shared" si="1"/>
        <v>1.4792571428571428</v>
      </c>
    </row>
    <row r="87" spans="1:7" ht="13.5">
      <c r="A87" s="207"/>
      <c r="B87" s="207"/>
      <c r="C87" s="60" t="s">
        <v>58</v>
      </c>
      <c r="D87" s="163" t="s">
        <v>56</v>
      </c>
      <c r="E87" s="91">
        <v>70000</v>
      </c>
      <c r="F87" s="91">
        <v>1035.48</v>
      </c>
      <c r="G87" s="126">
        <f t="shared" si="1"/>
        <v>1.4792571428571428</v>
      </c>
    </row>
    <row r="88" spans="1:7" ht="15.75">
      <c r="A88" s="244"/>
      <c r="B88" s="192" t="s">
        <v>71</v>
      </c>
      <c r="C88" s="7"/>
      <c r="D88" s="154" t="s">
        <v>51</v>
      </c>
      <c r="E88" s="81">
        <f>SUM(E89:E89)</f>
        <v>8000</v>
      </c>
      <c r="F88" s="81">
        <f>SUM(F89:F89)</f>
        <v>7900</v>
      </c>
      <c r="G88" s="123">
        <f t="shared" si="1"/>
        <v>98.75</v>
      </c>
    </row>
    <row r="89" spans="1:7" ht="13.5">
      <c r="A89" s="203"/>
      <c r="B89" s="203"/>
      <c r="C89" s="10" t="s">
        <v>58</v>
      </c>
      <c r="D89" s="141" t="s">
        <v>56</v>
      </c>
      <c r="E89" s="87">
        <v>8000</v>
      </c>
      <c r="F89" s="51">
        <v>7900</v>
      </c>
      <c r="G89" s="119">
        <f t="shared" si="1"/>
        <v>98.75</v>
      </c>
    </row>
    <row r="90" spans="1:7" ht="15.75">
      <c r="A90" s="245"/>
      <c r="B90" s="208">
        <v>71095</v>
      </c>
      <c r="C90" s="22"/>
      <c r="D90" s="164" t="s">
        <v>76</v>
      </c>
      <c r="E90" s="92">
        <f>SUM(E91:E92)</f>
        <v>33300</v>
      </c>
      <c r="F90" s="92">
        <f>SUM(F91:F92)</f>
        <v>30625.85</v>
      </c>
      <c r="G90" s="122">
        <f t="shared" si="1"/>
        <v>91.96951951951952</v>
      </c>
    </row>
    <row r="91" spans="1:7" ht="13.5">
      <c r="A91" s="203"/>
      <c r="B91" s="203"/>
      <c r="C91" s="10" t="s">
        <v>58</v>
      </c>
      <c r="D91" s="141" t="s">
        <v>56</v>
      </c>
      <c r="E91" s="87">
        <v>29000</v>
      </c>
      <c r="F91" s="51">
        <v>26689.85</v>
      </c>
      <c r="G91" s="119">
        <f t="shared" si="1"/>
        <v>92.03396551724138</v>
      </c>
    </row>
    <row r="92" spans="1:7" ht="13.5">
      <c r="A92" s="203"/>
      <c r="B92" s="203"/>
      <c r="C92" s="10" t="s">
        <v>73</v>
      </c>
      <c r="D92" s="141" t="s">
        <v>221</v>
      </c>
      <c r="E92" s="87">
        <v>4300</v>
      </c>
      <c r="F92" s="51">
        <v>3936</v>
      </c>
      <c r="G92" s="119">
        <f t="shared" si="1"/>
        <v>91.53488372093024</v>
      </c>
    </row>
    <row r="93" spans="1:7" ht="15">
      <c r="A93" s="209">
        <v>750</v>
      </c>
      <c r="B93" s="209"/>
      <c r="C93" s="15"/>
      <c r="D93" s="158" t="s">
        <v>5</v>
      </c>
      <c r="E93" s="85">
        <f>SUM(E131,E123,E105,E101,E94,)</f>
        <v>3199026.7199999997</v>
      </c>
      <c r="F93" s="85">
        <f>SUM(F131,F123,F105,F101,F94,)</f>
        <v>3139029.6400000006</v>
      </c>
      <c r="G93" s="121">
        <f t="shared" si="1"/>
        <v>98.12452082300834</v>
      </c>
    </row>
    <row r="94" spans="1:7" ht="15.75">
      <c r="A94" s="244"/>
      <c r="B94" s="192" t="s">
        <v>117</v>
      </c>
      <c r="C94" s="7"/>
      <c r="D94" s="154" t="s">
        <v>6</v>
      </c>
      <c r="E94" s="81">
        <f>SUM(E95:E100)</f>
        <v>44087</v>
      </c>
      <c r="F94" s="113">
        <f>SUM(F95:F100)</f>
        <v>43802.100000000006</v>
      </c>
      <c r="G94" s="122">
        <f t="shared" si="1"/>
        <v>99.35377775761563</v>
      </c>
    </row>
    <row r="95" spans="1:7" ht="13.5">
      <c r="A95" s="274"/>
      <c r="B95" s="198"/>
      <c r="C95" s="10">
        <v>4010</v>
      </c>
      <c r="D95" s="141" t="s">
        <v>40</v>
      </c>
      <c r="E95" s="87">
        <v>34074</v>
      </c>
      <c r="F95" s="51">
        <v>33835.69</v>
      </c>
      <c r="G95" s="119">
        <f t="shared" si="1"/>
        <v>99.30061043610965</v>
      </c>
    </row>
    <row r="96" spans="1:7" ht="13.5">
      <c r="A96" s="278"/>
      <c r="B96" s="210"/>
      <c r="C96" s="10">
        <v>4040</v>
      </c>
      <c r="D96" s="141" t="s">
        <v>41</v>
      </c>
      <c r="E96" s="87">
        <v>2398</v>
      </c>
      <c r="F96" s="51">
        <v>2398</v>
      </c>
      <c r="G96" s="119">
        <f t="shared" si="1"/>
        <v>100</v>
      </c>
    </row>
    <row r="97" spans="1:7" ht="13.5">
      <c r="A97" s="278"/>
      <c r="B97" s="210"/>
      <c r="C97" s="10">
        <v>4110</v>
      </c>
      <c r="D97" s="141" t="s">
        <v>42</v>
      </c>
      <c r="E97" s="87">
        <v>6237</v>
      </c>
      <c r="F97" s="51">
        <v>6196.25</v>
      </c>
      <c r="G97" s="119">
        <f t="shared" si="1"/>
        <v>99.34664101330767</v>
      </c>
    </row>
    <row r="98" spans="1:7" ht="13.5">
      <c r="A98" s="278"/>
      <c r="B98" s="210"/>
      <c r="C98" s="10">
        <v>4120</v>
      </c>
      <c r="D98" s="141" t="s">
        <v>68</v>
      </c>
      <c r="E98" s="87">
        <v>894</v>
      </c>
      <c r="F98" s="51">
        <v>888.16</v>
      </c>
      <c r="G98" s="119">
        <f t="shared" si="1"/>
        <v>99.34675615212527</v>
      </c>
    </row>
    <row r="99" spans="1:7" ht="13.5">
      <c r="A99" s="278"/>
      <c r="B99" s="210"/>
      <c r="C99" s="10">
        <v>4210</v>
      </c>
      <c r="D99" s="141" t="s">
        <v>37</v>
      </c>
      <c r="E99" s="87">
        <v>170</v>
      </c>
      <c r="F99" s="51">
        <v>170</v>
      </c>
      <c r="G99" s="119">
        <f t="shared" si="1"/>
        <v>100</v>
      </c>
    </row>
    <row r="100" spans="1:7" ht="13.5">
      <c r="A100" s="278"/>
      <c r="B100" s="210"/>
      <c r="C100" s="10">
        <v>4410</v>
      </c>
      <c r="D100" s="141" t="s">
        <v>46</v>
      </c>
      <c r="E100" s="87">
        <v>314</v>
      </c>
      <c r="F100" s="51">
        <v>314</v>
      </c>
      <c r="G100" s="119">
        <f t="shared" si="1"/>
        <v>100</v>
      </c>
    </row>
    <row r="101" spans="1:7" ht="15.75">
      <c r="A101" s="246"/>
      <c r="B101" s="192" t="s">
        <v>118</v>
      </c>
      <c r="C101" s="7"/>
      <c r="D101" s="154" t="s">
        <v>116</v>
      </c>
      <c r="E101" s="81">
        <f>SUM(E102:E104)</f>
        <v>60000</v>
      </c>
      <c r="F101" s="113">
        <f>SUM(F102:F104)</f>
        <v>56783.85</v>
      </c>
      <c r="G101" s="122">
        <f t="shared" si="1"/>
        <v>94.63975</v>
      </c>
    </row>
    <row r="102" spans="1:7" ht="13.5">
      <c r="A102" s="274"/>
      <c r="B102" s="202"/>
      <c r="C102" s="10">
        <v>3030</v>
      </c>
      <c r="D102" s="141" t="s">
        <v>52</v>
      </c>
      <c r="E102" s="87">
        <v>57500</v>
      </c>
      <c r="F102" s="51">
        <v>55400</v>
      </c>
      <c r="G102" s="119">
        <f t="shared" si="1"/>
        <v>96.34782608695652</v>
      </c>
    </row>
    <row r="103" spans="1:7" ht="13.5">
      <c r="A103" s="278"/>
      <c r="B103" s="203"/>
      <c r="C103" s="10">
        <v>4210</v>
      </c>
      <c r="D103" s="141" t="s">
        <v>37</v>
      </c>
      <c r="E103" s="87">
        <v>2000</v>
      </c>
      <c r="F103" s="51">
        <v>1327.85</v>
      </c>
      <c r="G103" s="119">
        <f t="shared" si="1"/>
        <v>66.3925</v>
      </c>
    </row>
    <row r="104" spans="1:7" ht="13.5">
      <c r="A104" s="278"/>
      <c r="B104" s="203"/>
      <c r="C104" s="10">
        <v>4300</v>
      </c>
      <c r="D104" s="141" t="s">
        <v>45</v>
      </c>
      <c r="E104" s="87">
        <v>500</v>
      </c>
      <c r="F104" s="51">
        <v>56</v>
      </c>
      <c r="G104" s="119">
        <f t="shared" si="1"/>
        <v>11.200000000000001</v>
      </c>
    </row>
    <row r="105" spans="1:7" ht="15.75">
      <c r="A105" s="246"/>
      <c r="B105" s="192" t="s">
        <v>138</v>
      </c>
      <c r="C105" s="7"/>
      <c r="D105" s="154" t="s">
        <v>119</v>
      </c>
      <c r="E105" s="81">
        <f>SUM(E106:E122)</f>
        <v>1626331.16</v>
      </c>
      <c r="F105" s="81">
        <f>SUM(F106:F122)</f>
        <v>1592028.74</v>
      </c>
      <c r="G105" s="122">
        <f t="shared" si="1"/>
        <v>97.8908096429758</v>
      </c>
    </row>
    <row r="106" spans="1:7" ht="13.5">
      <c r="A106" s="199"/>
      <c r="B106" s="199"/>
      <c r="C106" s="12" t="s">
        <v>75</v>
      </c>
      <c r="D106" s="160" t="s">
        <v>100</v>
      </c>
      <c r="E106" s="88">
        <v>2000</v>
      </c>
      <c r="F106" s="51">
        <v>1445.6</v>
      </c>
      <c r="G106" s="119">
        <f t="shared" si="1"/>
        <v>72.28</v>
      </c>
    </row>
    <row r="107" spans="1:7" ht="13.5">
      <c r="A107" s="278"/>
      <c r="B107" s="210"/>
      <c r="C107" s="10">
        <v>4010</v>
      </c>
      <c r="D107" s="141" t="s">
        <v>64</v>
      </c>
      <c r="E107" s="87">
        <v>1043705</v>
      </c>
      <c r="F107" s="51">
        <v>1035510.59</v>
      </c>
      <c r="G107" s="119">
        <f t="shared" si="1"/>
        <v>99.21487297655946</v>
      </c>
    </row>
    <row r="108" spans="1:7" ht="13.5">
      <c r="A108" s="278"/>
      <c r="B108" s="210"/>
      <c r="C108" s="10">
        <v>4040</v>
      </c>
      <c r="D108" s="141" t="s">
        <v>41</v>
      </c>
      <c r="E108" s="87">
        <v>84292</v>
      </c>
      <c r="F108" s="51">
        <v>83960.09</v>
      </c>
      <c r="G108" s="119">
        <f t="shared" si="1"/>
        <v>99.6062378398899</v>
      </c>
    </row>
    <row r="109" spans="1:7" ht="13.5">
      <c r="A109" s="278"/>
      <c r="B109" s="210"/>
      <c r="C109" s="10">
        <v>4110</v>
      </c>
      <c r="D109" s="141" t="s">
        <v>42</v>
      </c>
      <c r="E109" s="87">
        <v>200773</v>
      </c>
      <c r="F109" s="51">
        <v>187796.26</v>
      </c>
      <c r="G109" s="119">
        <f t="shared" si="1"/>
        <v>93.53661099849083</v>
      </c>
    </row>
    <row r="110" spans="1:7" ht="13.5">
      <c r="A110" s="278"/>
      <c r="B110" s="210"/>
      <c r="C110" s="10">
        <v>4120</v>
      </c>
      <c r="D110" s="141" t="s">
        <v>68</v>
      </c>
      <c r="E110" s="87">
        <v>25273</v>
      </c>
      <c r="F110" s="51">
        <v>22928.34</v>
      </c>
      <c r="G110" s="119">
        <f t="shared" si="1"/>
        <v>90.72266846041231</v>
      </c>
    </row>
    <row r="111" spans="1:7" ht="13.5">
      <c r="A111" s="278"/>
      <c r="B111" s="210"/>
      <c r="C111" s="10" t="s">
        <v>69</v>
      </c>
      <c r="D111" s="141" t="s">
        <v>70</v>
      </c>
      <c r="E111" s="87">
        <v>4269</v>
      </c>
      <c r="F111" s="51">
        <v>4224.8</v>
      </c>
      <c r="G111" s="119">
        <f t="shared" si="1"/>
        <v>98.96462871866947</v>
      </c>
    </row>
    <row r="112" spans="1:7" ht="13.5">
      <c r="A112" s="278"/>
      <c r="B112" s="210"/>
      <c r="C112" s="10">
        <v>4210</v>
      </c>
      <c r="D112" s="141" t="s">
        <v>37</v>
      </c>
      <c r="E112" s="87">
        <v>65000</v>
      </c>
      <c r="F112" s="51">
        <v>59130.99</v>
      </c>
      <c r="G112" s="119">
        <f t="shared" si="1"/>
        <v>90.97075384615384</v>
      </c>
    </row>
    <row r="113" spans="1:7" ht="13.5">
      <c r="A113" s="278"/>
      <c r="B113" s="210"/>
      <c r="C113" s="10">
        <v>4260</v>
      </c>
      <c r="D113" s="141" t="s">
        <v>44</v>
      </c>
      <c r="E113" s="87">
        <v>13000</v>
      </c>
      <c r="F113" s="51">
        <v>12984.48</v>
      </c>
      <c r="G113" s="119">
        <f t="shared" si="1"/>
        <v>99.88061538461538</v>
      </c>
    </row>
    <row r="114" spans="1:7" ht="13.5">
      <c r="A114" s="278"/>
      <c r="B114" s="210"/>
      <c r="C114" s="10" t="s">
        <v>222</v>
      </c>
      <c r="D114" s="141" t="s">
        <v>66</v>
      </c>
      <c r="E114" s="87">
        <v>16200</v>
      </c>
      <c r="F114" s="51">
        <v>16186.32</v>
      </c>
      <c r="G114" s="119">
        <f t="shared" si="1"/>
        <v>99.91555555555556</v>
      </c>
    </row>
    <row r="115" spans="1:7" ht="13.5">
      <c r="A115" s="278"/>
      <c r="B115" s="210"/>
      <c r="C115" s="10">
        <v>4280</v>
      </c>
      <c r="D115" s="141" t="s">
        <v>53</v>
      </c>
      <c r="E115" s="87">
        <v>1100</v>
      </c>
      <c r="F115" s="51">
        <v>1099</v>
      </c>
      <c r="G115" s="119">
        <f t="shared" si="1"/>
        <v>99.90909090909092</v>
      </c>
    </row>
    <row r="116" spans="1:7" ht="13.5">
      <c r="A116" s="278"/>
      <c r="B116" s="210"/>
      <c r="C116" s="10">
        <v>4300</v>
      </c>
      <c r="D116" s="141" t="s">
        <v>45</v>
      </c>
      <c r="E116" s="87">
        <v>70500</v>
      </c>
      <c r="F116" s="51">
        <v>69600.89</v>
      </c>
      <c r="G116" s="119">
        <f t="shared" si="1"/>
        <v>98.72466666666666</v>
      </c>
    </row>
    <row r="117" spans="1:7" ht="13.5">
      <c r="A117" s="278"/>
      <c r="B117" s="210"/>
      <c r="C117" s="10" t="s">
        <v>73</v>
      </c>
      <c r="D117" s="141" t="s">
        <v>221</v>
      </c>
      <c r="E117" s="87">
        <v>16000</v>
      </c>
      <c r="F117" s="51">
        <v>15016.13</v>
      </c>
      <c r="G117" s="119">
        <f t="shared" si="1"/>
        <v>93.85081249999999</v>
      </c>
    </row>
    <row r="118" spans="1:7" ht="13.5">
      <c r="A118" s="278"/>
      <c r="B118" s="210"/>
      <c r="C118" s="10">
        <v>4410</v>
      </c>
      <c r="D118" s="141" t="s">
        <v>46</v>
      </c>
      <c r="E118" s="87">
        <v>13000</v>
      </c>
      <c r="F118" s="51">
        <v>11722.8</v>
      </c>
      <c r="G118" s="119">
        <f t="shared" si="1"/>
        <v>90.17538461538462</v>
      </c>
    </row>
    <row r="119" spans="1:7" ht="13.5">
      <c r="A119" s="278"/>
      <c r="B119" s="210"/>
      <c r="C119" s="10">
        <v>4430</v>
      </c>
      <c r="D119" s="141" t="s">
        <v>48</v>
      </c>
      <c r="E119" s="87">
        <v>7000</v>
      </c>
      <c r="F119" s="51">
        <v>6556.73</v>
      </c>
      <c r="G119" s="119">
        <f t="shared" si="1"/>
        <v>93.66757142857142</v>
      </c>
    </row>
    <row r="120" spans="1:7" ht="27">
      <c r="A120" s="278"/>
      <c r="B120" s="210"/>
      <c r="C120" s="10">
        <v>4440</v>
      </c>
      <c r="D120" s="141" t="s">
        <v>78</v>
      </c>
      <c r="E120" s="87">
        <v>29554</v>
      </c>
      <c r="F120" s="51">
        <v>29554</v>
      </c>
      <c r="G120" s="119">
        <f t="shared" si="1"/>
        <v>100</v>
      </c>
    </row>
    <row r="121" spans="1:7" ht="27">
      <c r="A121" s="278"/>
      <c r="B121" s="210"/>
      <c r="C121" s="10" t="s">
        <v>93</v>
      </c>
      <c r="D121" s="141" t="s">
        <v>94</v>
      </c>
      <c r="E121" s="87">
        <v>27665.16</v>
      </c>
      <c r="F121" s="51">
        <v>27362.22</v>
      </c>
      <c r="G121" s="119">
        <f t="shared" si="1"/>
        <v>98.90497651197391</v>
      </c>
    </row>
    <row r="122" spans="1:7" ht="13.5">
      <c r="A122" s="210"/>
      <c r="B122" s="210"/>
      <c r="C122" s="10" t="s">
        <v>57</v>
      </c>
      <c r="D122" s="141" t="s">
        <v>47</v>
      </c>
      <c r="E122" s="87">
        <v>7000</v>
      </c>
      <c r="F122" s="51">
        <v>6949.5</v>
      </c>
      <c r="G122" s="119">
        <f t="shared" si="1"/>
        <v>99.27857142857142</v>
      </c>
    </row>
    <row r="123" spans="1:7" ht="32.25">
      <c r="A123" s="137"/>
      <c r="B123" s="211">
        <v>75075</v>
      </c>
      <c r="C123" s="8"/>
      <c r="D123" s="156" t="s">
        <v>159</v>
      </c>
      <c r="E123" s="83">
        <f>SUM(E124:E130)</f>
        <v>32500</v>
      </c>
      <c r="F123" s="83">
        <f>SUM(F124:F130)</f>
        <v>30447.140000000003</v>
      </c>
      <c r="G123" s="123">
        <f t="shared" si="1"/>
        <v>93.6835076923077</v>
      </c>
    </row>
    <row r="124" spans="1:7" ht="13.5">
      <c r="A124" s="139"/>
      <c r="B124" s="212"/>
      <c r="C124" s="60" t="s">
        <v>129</v>
      </c>
      <c r="D124" s="163" t="s">
        <v>130</v>
      </c>
      <c r="E124" s="91">
        <v>500</v>
      </c>
      <c r="F124" s="91">
        <v>500</v>
      </c>
      <c r="G124" s="126">
        <f t="shared" si="1"/>
        <v>100</v>
      </c>
    </row>
    <row r="125" spans="1:7" ht="13.5">
      <c r="A125" s="139"/>
      <c r="B125" s="212"/>
      <c r="C125" s="60" t="s">
        <v>106</v>
      </c>
      <c r="D125" s="163" t="s">
        <v>83</v>
      </c>
      <c r="E125" s="91">
        <v>200</v>
      </c>
      <c r="F125" s="91">
        <v>68.4</v>
      </c>
      <c r="G125" s="126">
        <f t="shared" si="1"/>
        <v>34.2</v>
      </c>
    </row>
    <row r="126" spans="1:7" ht="13.5">
      <c r="A126" s="139"/>
      <c r="B126" s="212"/>
      <c r="C126" s="60" t="s">
        <v>107</v>
      </c>
      <c r="D126" s="163" t="s">
        <v>84</v>
      </c>
      <c r="E126" s="91">
        <v>100</v>
      </c>
      <c r="F126" s="91">
        <v>0</v>
      </c>
      <c r="G126" s="126"/>
    </row>
    <row r="127" spans="1:7" ht="13.5">
      <c r="A127" s="138"/>
      <c r="B127" s="213"/>
      <c r="C127" s="14" t="s">
        <v>69</v>
      </c>
      <c r="D127" s="157" t="s">
        <v>70</v>
      </c>
      <c r="E127" s="84">
        <v>1700</v>
      </c>
      <c r="F127" s="84">
        <v>1102</v>
      </c>
      <c r="G127" s="119">
        <f t="shared" si="1"/>
        <v>64.8235294117647</v>
      </c>
    </row>
    <row r="128" spans="1:7" ht="13.5">
      <c r="A128" s="138"/>
      <c r="B128" s="138"/>
      <c r="C128" s="14" t="s">
        <v>59</v>
      </c>
      <c r="D128" s="157" t="s">
        <v>60</v>
      </c>
      <c r="E128" s="84">
        <v>4500</v>
      </c>
      <c r="F128" s="50">
        <v>4189.43</v>
      </c>
      <c r="G128" s="119">
        <f t="shared" si="1"/>
        <v>93.09844444444445</v>
      </c>
    </row>
    <row r="129" spans="1:7" ht="13.5">
      <c r="A129" s="210"/>
      <c r="B129" s="210"/>
      <c r="C129" s="10" t="s">
        <v>58</v>
      </c>
      <c r="D129" s="141" t="s">
        <v>56</v>
      </c>
      <c r="E129" s="87">
        <v>25000</v>
      </c>
      <c r="F129" s="51">
        <v>24425.15</v>
      </c>
      <c r="G129" s="119">
        <f t="shared" si="1"/>
        <v>97.70060000000001</v>
      </c>
    </row>
    <row r="130" spans="1:7" ht="13.5">
      <c r="A130" s="210"/>
      <c r="B130" s="210"/>
      <c r="C130" s="10" t="s">
        <v>183</v>
      </c>
      <c r="D130" s="141" t="s">
        <v>182</v>
      </c>
      <c r="E130" s="87">
        <v>500</v>
      </c>
      <c r="F130" s="51">
        <v>162.16</v>
      </c>
      <c r="G130" s="119">
        <f t="shared" si="1"/>
        <v>32.432</v>
      </c>
    </row>
    <row r="131" spans="1:7" ht="15.75">
      <c r="A131" s="246"/>
      <c r="B131" s="192" t="s">
        <v>120</v>
      </c>
      <c r="C131" s="7"/>
      <c r="D131" s="154" t="s">
        <v>15</v>
      </c>
      <c r="E131" s="81">
        <f>SUM(E132:E159)</f>
        <v>1436108.56</v>
      </c>
      <c r="F131" s="81">
        <f>SUM(F132:F159)</f>
        <v>1415967.8100000003</v>
      </c>
      <c r="G131" s="122">
        <f t="shared" si="1"/>
        <v>98.59754683169636</v>
      </c>
    </row>
    <row r="132" spans="1:7" ht="15">
      <c r="A132" s="247"/>
      <c r="B132" s="214"/>
      <c r="C132" s="59" t="s">
        <v>129</v>
      </c>
      <c r="D132" s="165" t="s">
        <v>130</v>
      </c>
      <c r="E132" s="93">
        <v>11500</v>
      </c>
      <c r="F132" s="93">
        <v>11500</v>
      </c>
      <c r="G132" s="127">
        <f t="shared" si="1"/>
        <v>100</v>
      </c>
    </row>
    <row r="133" spans="1:7" ht="13.5">
      <c r="A133" s="205"/>
      <c r="B133" s="195"/>
      <c r="C133" s="14" t="s">
        <v>201</v>
      </c>
      <c r="D133" s="157" t="s">
        <v>88</v>
      </c>
      <c r="E133" s="84">
        <v>35096.49</v>
      </c>
      <c r="F133" s="84">
        <v>33338.93</v>
      </c>
      <c r="G133" s="119">
        <f t="shared" si="1"/>
        <v>94.99220577328389</v>
      </c>
    </row>
    <row r="134" spans="1:7" ht="13.5">
      <c r="A134" s="205"/>
      <c r="B134" s="195"/>
      <c r="C134" s="14" t="s">
        <v>202</v>
      </c>
      <c r="D134" s="157" t="s">
        <v>88</v>
      </c>
      <c r="E134" s="84">
        <v>6193.5</v>
      </c>
      <c r="F134" s="84">
        <v>5883.34</v>
      </c>
      <c r="G134" s="119">
        <f t="shared" si="1"/>
        <v>94.99216920965529</v>
      </c>
    </row>
    <row r="135" spans="1:7" ht="13.5">
      <c r="A135" s="205"/>
      <c r="B135" s="195"/>
      <c r="C135" s="14" t="s">
        <v>223</v>
      </c>
      <c r="D135" s="157" t="s">
        <v>113</v>
      </c>
      <c r="E135" s="84">
        <v>2255.28</v>
      </c>
      <c r="F135" s="84">
        <v>2255.28</v>
      </c>
      <c r="G135" s="119"/>
    </row>
    <row r="136" spans="1:7" ht="13.5">
      <c r="A136" s="205"/>
      <c r="B136" s="195"/>
      <c r="C136" s="14" t="s">
        <v>224</v>
      </c>
      <c r="D136" s="157" t="s">
        <v>113</v>
      </c>
      <c r="E136" s="84">
        <v>398</v>
      </c>
      <c r="F136" s="84">
        <v>398</v>
      </c>
      <c r="G136" s="119"/>
    </row>
    <row r="137" spans="1:7" ht="13.5">
      <c r="A137" s="205"/>
      <c r="B137" s="195"/>
      <c r="C137" s="14" t="s">
        <v>184</v>
      </c>
      <c r="D137" s="157" t="s">
        <v>185</v>
      </c>
      <c r="E137" s="84">
        <v>19500</v>
      </c>
      <c r="F137" s="50">
        <v>19152</v>
      </c>
      <c r="G137" s="119">
        <f t="shared" si="1"/>
        <v>98.21538461538462</v>
      </c>
    </row>
    <row r="138" spans="1:7" ht="13.5">
      <c r="A138" s="205"/>
      <c r="B138" s="195"/>
      <c r="C138" s="14" t="s">
        <v>203</v>
      </c>
      <c r="D138" s="157" t="s">
        <v>83</v>
      </c>
      <c r="E138" s="84">
        <v>10306.13</v>
      </c>
      <c r="F138" s="50">
        <v>8712.82</v>
      </c>
      <c r="G138" s="119">
        <f t="shared" si="1"/>
        <v>84.5401717230425</v>
      </c>
    </row>
    <row r="139" spans="1:7" ht="13.5">
      <c r="A139" s="205"/>
      <c r="B139" s="195"/>
      <c r="C139" s="14" t="s">
        <v>204</v>
      </c>
      <c r="D139" s="157" t="s">
        <v>83</v>
      </c>
      <c r="E139" s="84">
        <v>1818.73</v>
      </c>
      <c r="F139" s="50">
        <v>1537.54</v>
      </c>
      <c r="G139" s="119">
        <f t="shared" si="1"/>
        <v>84.53921142775452</v>
      </c>
    </row>
    <row r="140" spans="1:7" ht="13.5">
      <c r="A140" s="205"/>
      <c r="B140" s="195"/>
      <c r="C140" s="14" t="s">
        <v>205</v>
      </c>
      <c r="D140" s="157" t="s">
        <v>84</v>
      </c>
      <c r="E140" s="84">
        <v>1456.23</v>
      </c>
      <c r="F140" s="50">
        <v>1248.39</v>
      </c>
      <c r="G140" s="119">
        <f t="shared" si="1"/>
        <v>85.72752930512351</v>
      </c>
    </row>
    <row r="141" spans="1:7" ht="13.5">
      <c r="A141" s="205"/>
      <c r="B141" s="195"/>
      <c r="C141" s="14" t="s">
        <v>206</v>
      </c>
      <c r="D141" s="157" t="s">
        <v>84</v>
      </c>
      <c r="E141" s="84">
        <v>256.98</v>
      </c>
      <c r="F141" s="50">
        <v>220.25</v>
      </c>
      <c r="G141" s="119">
        <f t="shared" si="1"/>
        <v>85.70705891509066</v>
      </c>
    </row>
    <row r="142" spans="1:7" ht="27">
      <c r="A142" s="215"/>
      <c r="B142" s="215"/>
      <c r="C142" s="14" t="s">
        <v>160</v>
      </c>
      <c r="D142" s="157" t="s">
        <v>161</v>
      </c>
      <c r="E142" s="84">
        <v>13000</v>
      </c>
      <c r="F142" s="50">
        <v>12030</v>
      </c>
      <c r="G142" s="119">
        <f aca="true" t="shared" si="2" ref="G142:G153">F142/E142*100</f>
        <v>92.53846153846153</v>
      </c>
    </row>
    <row r="143" spans="1:7" ht="15.75">
      <c r="A143" s="215"/>
      <c r="B143" s="215"/>
      <c r="C143" s="14" t="s">
        <v>197</v>
      </c>
      <c r="D143" s="157" t="s">
        <v>70</v>
      </c>
      <c r="E143" s="84">
        <v>34424.73</v>
      </c>
      <c r="F143" s="50">
        <v>33676.73</v>
      </c>
      <c r="G143" s="119">
        <f t="shared" si="2"/>
        <v>97.82714345181502</v>
      </c>
    </row>
    <row r="144" spans="1:7" ht="15.75">
      <c r="A144" s="215"/>
      <c r="B144" s="215"/>
      <c r="C144" s="14" t="s">
        <v>198</v>
      </c>
      <c r="D144" s="157" t="s">
        <v>70</v>
      </c>
      <c r="E144" s="84">
        <v>6074.95</v>
      </c>
      <c r="F144" s="50">
        <v>5942.95</v>
      </c>
      <c r="G144" s="119">
        <f t="shared" si="2"/>
        <v>97.82714261022724</v>
      </c>
    </row>
    <row r="145" spans="1:7" ht="15.75">
      <c r="A145" s="215"/>
      <c r="B145" s="215"/>
      <c r="C145" s="14" t="s">
        <v>59</v>
      </c>
      <c r="D145" s="157" t="s">
        <v>60</v>
      </c>
      <c r="E145" s="84">
        <v>1000</v>
      </c>
      <c r="F145" s="50">
        <v>610</v>
      </c>
      <c r="G145" s="119">
        <f t="shared" si="2"/>
        <v>61</v>
      </c>
    </row>
    <row r="146" spans="1:7" ht="15.75">
      <c r="A146" s="215"/>
      <c r="B146" s="215"/>
      <c r="C146" s="14" t="s">
        <v>199</v>
      </c>
      <c r="D146" s="157" t="s">
        <v>60</v>
      </c>
      <c r="E146" s="84">
        <v>424231.52</v>
      </c>
      <c r="F146" s="50">
        <v>423970.92</v>
      </c>
      <c r="G146" s="119">
        <f t="shared" si="2"/>
        <v>99.93857127824919</v>
      </c>
    </row>
    <row r="147" spans="1:7" ht="15.75">
      <c r="A147" s="215"/>
      <c r="B147" s="215"/>
      <c r="C147" s="14" t="s">
        <v>200</v>
      </c>
      <c r="D147" s="157" t="s">
        <v>60</v>
      </c>
      <c r="E147" s="84">
        <v>74864.39</v>
      </c>
      <c r="F147" s="50">
        <v>74818.42</v>
      </c>
      <c r="G147" s="119">
        <f t="shared" si="2"/>
        <v>99.93859563939544</v>
      </c>
    </row>
    <row r="148" spans="1:7" ht="15.75">
      <c r="A148" s="215"/>
      <c r="B148" s="215"/>
      <c r="C148" s="14" t="s">
        <v>58</v>
      </c>
      <c r="D148" s="157" t="s">
        <v>56</v>
      </c>
      <c r="E148" s="84">
        <v>36000</v>
      </c>
      <c r="F148" s="50">
        <v>35063.33</v>
      </c>
      <c r="G148" s="119">
        <f t="shared" si="2"/>
        <v>97.3981388888889</v>
      </c>
    </row>
    <row r="149" spans="1:7" ht="15.75">
      <c r="A149" s="215"/>
      <c r="B149" s="215"/>
      <c r="C149" s="14" t="s">
        <v>207</v>
      </c>
      <c r="D149" s="157" t="s">
        <v>56</v>
      </c>
      <c r="E149" s="84">
        <v>67871.9</v>
      </c>
      <c r="F149" s="50">
        <v>65731.71</v>
      </c>
      <c r="G149" s="119">
        <f t="shared" si="2"/>
        <v>96.84672154455674</v>
      </c>
    </row>
    <row r="150" spans="1:7" ht="15.75">
      <c r="A150" s="215"/>
      <c r="B150" s="215"/>
      <c r="C150" s="14" t="s">
        <v>208</v>
      </c>
      <c r="D150" s="157" t="s">
        <v>56</v>
      </c>
      <c r="E150" s="84">
        <v>11977.39</v>
      </c>
      <c r="F150" s="50">
        <v>11599.73</v>
      </c>
      <c r="G150" s="119">
        <f t="shared" si="2"/>
        <v>96.84689235300846</v>
      </c>
    </row>
    <row r="151" spans="1:7" ht="15.75">
      <c r="A151" s="215"/>
      <c r="B151" s="215"/>
      <c r="C151" s="14" t="s">
        <v>73</v>
      </c>
      <c r="D151" s="157" t="s">
        <v>221</v>
      </c>
      <c r="E151" s="84">
        <v>16060</v>
      </c>
      <c r="F151" s="50">
        <v>13725.4</v>
      </c>
      <c r="G151" s="119">
        <f t="shared" si="2"/>
        <v>85.46326276463263</v>
      </c>
    </row>
    <row r="152" spans="1:7" ht="15.75">
      <c r="A152" s="215"/>
      <c r="B152" s="215"/>
      <c r="C152" s="14" t="s">
        <v>209</v>
      </c>
      <c r="D152" s="157" t="s">
        <v>221</v>
      </c>
      <c r="E152" s="84">
        <v>14330.98</v>
      </c>
      <c r="F152" s="50">
        <v>12099.15</v>
      </c>
      <c r="G152" s="119">
        <f t="shared" si="2"/>
        <v>84.42653607778394</v>
      </c>
    </row>
    <row r="153" spans="1:7" ht="15.75">
      <c r="A153" s="215"/>
      <c r="B153" s="215"/>
      <c r="C153" s="14" t="s">
        <v>225</v>
      </c>
      <c r="D153" s="157" t="s">
        <v>221</v>
      </c>
      <c r="E153" s="84">
        <v>2529</v>
      </c>
      <c r="F153" s="50">
        <v>2135.17</v>
      </c>
      <c r="G153" s="119">
        <f t="shared" si="2"/>
        <v>84.427441676552</v>
      </c>
    </row>
    <row r="154" spans="1:7" ht="13.5">
      <c r="A154" s="210"/>
      <c r="B154" s="210"/>
      <c r="C154" s="10" t="s">
        <v>62</v>
      </c>
      <c r="D154" s="141" t="s">
        <v>50</v>
      </c>
      <c r="E154" s="87">
        <v>37300</v>
      </c>
      <c r="F154" s="51">
        <v>37299.17</v>
      </c>
      <c r="G154" s="119">
        <f t="shared" si="1"/>
        <v>99.99777479892761</v>
      </c>
    </row>
    <row r="155" spans="1:7" ht="13.5">
      <c r="A155" s="210"/>
      <c r="B155" s="210"/>
      <c r="C155" s="10" t="s">
        <v>226</v>
      </c>
      <c r="D155" s="141" t="s">
        <v>50</v>
      </c>
      <c r="E155" s="87">
        <v>1330.25</v>
      </c>
      <c r="F155" s="51">
        <v>1330.25</v>
      </c>
      <c r="G155" s="119">
        <f t="shared" si="1"/>
        <v>100</v>
      </c>
    </row>
    <row r="156" spans="1:7" ht="13.5">
      <c r="A156" s="210"/>
      <c r="B156" s="210"/>
      <c r="C156" s="10" t="s">
        <v>227</v>
      </c>
      <c r="D156" s="141" t="s">
        <v>50</v>
      </c>
      <c r="E156" s="87">
        <v>234.75</v>
      </c>
      <c r="F156" s="51">
        <v>234.75</v>
      </c>
      <c r="G156" s="119">
        <f t="shared" si="1"/>
        <v>100</v>
      </c>
    </row>
    <row r="157" spans="1:7" ht="13.5">
      <c r="A157" s="210"/>
      <c r="B157" s="210"/>
      <c r="C157" s="10" t="s">
        <v>123</v>
      </c>
      <c r="D157" s="141" t="s">
        <v>124</v>
      </c>
      <c r="E157" s="87">
        <v>2500</v>
      </c>
      <c r="F157" s="51">
        <v>2331.21</v>
      </c>
      <c r="G157" s="119">
        <f t="shared" si="1"/>
        <v>93.2484</v>
      </c>
    </row>
    <row r="158" spans="1:7" ht="27">
      <c r="A158" s="210"/>
      <c r="B158" s="210"/>
      <c r="C158" s="10" t="s">
        <v>210</v>
      </c>
      <c r="D158" s="141" t="s">
        <v>74</v>
      </c>
      <c r="E158" s="87">
        <v>513057.76</v>
      </c>
      <c r="F158" s="51">
        <v>509254.01</v>
      </c>
      <c r="G158" s="119">
        <f t="shared" si="1"/>
        <v>99.25861173993353</v>
      </c>
    </row>
    <row r="159" spans="1:7" ht="27">
      <c r="A159" s="210"/>
      <c r="B159" s="210"/>
      <c r="C159" s="10" t="s">
        <v>211</v>
      </c>
      <c r="D159" s="141" t="s">
        <v>74</v>
      </c>
      <c r="E159" s="87">
        <v>90539.6</v>
      </c>
      <c r="F159" s="51">
        <v>89868.36</v>
      </c>
      <c r="G159" s="119">
        <f t="shared" si="1"/>
        <v>99.25862274629002</v>
      </c>
    </row>
    <row r="160" spans="1:7" ht="62.25">
      <c r="A160" s="243">
        <v>751</v>
      </c>
      <c r="B160" s="196"/>
      <c r="C160" s="37"/>
      <c r="D160" s="153" t="s">
        <v>7</v>
      </c>
      <c r="E160" s="80">
        <f>SUM(E161,E165,E173,E180,)</f>
        <v>59729</v>
      </c>
      <c r="F160" s="80">
        <f>SUM(F161,F165,F173,F180,)</f>
        <v>59449</v>
      </c>
      <c r="G160" s="121">
        <f t="shared" si="1"/>
        <v>99.53121599223158</v>
      </c>
    </row>
    <row r="161" spans="1:7" ht="32.25">
      <c r="A161" s="248"/>
      <c r="B161" s="192" t="s">
        <v>121</v>
      </c>
      <c r="C161" s="7"/>
      <c r="D161" s="154" t="s">
        <v>8</v>
      </c>
      <c r="E161" s="81">
        <f>SUM(E162:E164)</f>
        <v>924</v>
      </c>
      <c r="F161" s="113">
        <f>SUM(F162:F164)</f>
        <v>924</v>
      </c>
      <c r="G161" s="122">
        <f t="shared" si="1"/>
        <v>100</v>
      </c>
    </row>
    <row r="162" spans="1:7" ht="13.5">
      <c r="A162" s="195"/>
      <c r="B162" s="195"/>
      <c r="C162" s="14" t="s">
        <v>106</v>
      </c>
      <c r="D162" s="157" t="s">
        <v>83</v>
      </c>
      <c r="E162" s="84">
        <v>132</v>
      </c>
      <c r="F162" s="50">
        <v>132</v>
      </c>
      <c r="G162" s="119">
        <f t="shared" si="1"/>
        <v>100</v>
      </c>
    </row>
    <row r="163" spans="1:7" ht="13.5">
      <c r="A163" s="195"/>
      <c r="B163" s="195"/>
      <c r="C163" s="14" t="s">
        <v>107</v>
      </c>
      <c r="D163" s="157" t="s">
        <v>84</v>
      </c>
      <c r="E163" s="84">
        <v>19</v>
      </c>
      <c r="F163" s="50">
        <v>19</v>
      </c>
      <c r="G163" s="119">
        <f t="shared" si="1"/>
        <v>100</v>
      </c>
    </row>
    <row r="164" spans="1:7" ht="13.5">
      <c r="A164" s="195"/>
      <c r="B164" s="195"/>
      <c r="C164" s="14" t="s">
        <v>69</v>
      </c>
      <c r="D164" s="157" t="s">
        <v>70</v>
      </c>
      <c r="E164" s="84">
        <v>773</v>
      </c>
      <c r="F164" s="50">
        <v>773</v>
      </c>
      <c r="G164" s="119">
        <f t="shared" si="1"/>
        <v>100</v>
      </c>
    </row>
    <row r="165" spans="1:7" ht="14.25">
      <c r="A165" s="216"/>
      <c r="B165" s="216" t="s">
        <v>228</v>
      </c>
      <c r="C165" s="24"/>
      <c r="D165" s="142" t="s">
        <v>229</v>
      </c>
      <c r="E165" s="94">
        <f>SUM(E166:E172)</f>
        <v>28053</v>
      </c>
      <c r="F165" s="94">
        <f>SUM(F166:F172)</f>
        <v>28053</v>
      </c>
      <c r="G165" s="128">
        <f t="shared" si="1"/>
        <v>100</v>
      </c>
    </row>
    <row r="166" spans="1:7" ht="13.5">
      <c r="A166" s="195"/>
      <c r="B166" s="195"/>
      <c r="C166" s="14" t="s">
        <v>129</v>
      </c>
      <c r="D166" s="157" t="s">
        <v>130</v>
      </c>
      <c r="E166" s="84">
        <v>15760</v>
      </c>
      <c r="F166" s="50">
        <v>15760</v>
      </c>
      <c r="G166" s="119">
        <f t="shared" si="1"/>
        <v>100</v>
      </c>
    </row>
    <row r="167" spans="1:7" ht="13.5">
      <c r="A167" s="195"/>
      <c r="B167" s="195"/>
      <c r="C167" s="14" t="s">
        <v>106</v>
      </c>
      <c r="D167" s="157" t="s">
        <v>83</v>
      </c>
      <c r="E167" s="84">
        <v>1164.12</v>
      </c>
      <c r="F167" s="50">
        <v>1164.12</v>
      </c>
      <c r="G167" s="119">
        <f t="shared" si="1"/>
        <v>100</v>
      </c>
    </row>
    <row r="168" spans="1:7" ht="13.5">
      <c r="A168" s="195"/>
      <c r="B168" s="195"/>
      <c r="C168" s="14" t="s">
        <v>107</v>
      </c>
      <c r="D168" s="157" t="s">
        <v>84</v>
      </c>
      <c r="E168" s="84">
        <v>142.95</v>
      </c>
      <c r="F168" s="50">
        <v>142.95</v>
      </c>
      <c r="G168" s="119">
        <f t="shared" si="1"/>
        <v>100</v>
      </c>
    </row>
    <row r="169" spans="1:7" ht="13.5">
      <c r="A169" s="195"/>
      <c r="B169" s="195"/>
      <c r="C169" s="14" t="s">
        <v>69</v>
      </c>
      <c r="D169" s="157" t="s">
        <v>70</v>
      </c>
      <c r="E169" s="84">
        <v>6807.7</v>
      </c>
      <c r="F169" s="50">
        <v>6807.7</v>
      </c>
      <c r="G169" s="119">
        <f t="shared" si="1"/>
        <v>100</v>
      </c>
    </row>
    <row r="170" spans="1:7" ht="13.5">
      <c r="A170" s="195"/>
      <c r="B170" s="195"/>
      <c r="C170" s="14" t="s">
        <v>59</v>
      </c>
      <c r="D170" s="157" t="s">
        <v>60</v>
      </c>
      <c r="E170" s="84">
        <v>2364.05</v>
      </c>
      <c r="F170" s="50">
        <v>2364.05</v>
      </c>
      <c r="G170" s="119">
        <f t="shared" si="1"/>
        <v>100</v>
      </c>
    </row>
    <row r="171" spans="1:7" ht="13.5">
      <c r="A171" s="195"/>
      <c r="B171" s="195"/>
      <c r="C171" s="14" t="s">
        <v>58</v>
      </c>
      <c r="D171" s="157" t="s">
        <v>56</v>
      </c>
      <c r="E171" s="84">
        <v>60</v>
      </c>
      <c r="F171" s="50">
        <v>60</v>
      </c>
      <c r="G171" s="119">
        <f t="shared" si="1"/>
        <v>100</v>
      </c>
    </row>
    <row r="172" spans="1:7" ht="13.5">
      <c r="A172" s="195"/>
      <c r="B172" s="195"/>
      <c r="C172" s="14" t="s">
        <v>110</v>
      </c>
      <c r="D172" s="157" t="s">
        <v>77</v>
      </c>
      <c r="E172" s="84">
        <v>1754.18</v>
      </c>
      <c r="F172" s="50">
        <v>1754.18</v>
      </c>
      <c r="G172" s="119">
        <f t="shared" si="1"/>
        <v>100</v>
      </c>
    </row>
    <row r="173" spans="1:7" ht="14.25">
      <c r="A173" s="217"/>
      <c r="B173" s="217" t="s">
        <v>240</v>
      </c>
      <c r="C173" s="72"/>
      <c r="D173" s="166" t="s">
        <v>241</v>
      </c>
      <c r="E173" s="95">
        <f>SUM(E174:E179)</f>
        <v>16615</v>
      </c>
      <c r="F173" s="95">
        <f>SUM(F174:F179)</f>
        <v>16615</v>
      </c>
      <c r="G173" s="129">
        <f t="shared" si="1"/>
        <v>100</v>
      </c>
    </row>
    <row r="174" spans="1:7" ht="13.5">
      <c r="A174" s="195"/>
      <c r="B174" s="195"/>
      <c r="C174" s="14" t="s">
        <v>129</v>
      </c>
      <c r="D174" s="157" t="s">
        <v>130</v>
      </c>
      <c r="E174" s="84">
        <v>9248.41</v>
      </c>
      <c r="F174" s="50">
        <v>9248.41</v>
      </c>
      <c r="G174" s="119">
        <f t="shared" si="1"/>
        <v>100</v>
      </c>
    </row>
    <row r="175" spans="1:7" ht="13.5">
      <c r="A175" s="195"/>
      <c r="B175" s="195"/>
      <c r="C175" s="14" t="s">
        <v>106</v>
      </c>
      <c r="D175" s="157" t="s">
        <v>83</v>
      </c>
      <c r="E175" s="84">
        <v>713.24</v>
      </c>
      <c r="F175" s="50">
        <v>713.24</v>
      </c>
      <c r="G175" s="119">
        <f t="shared" si="1"/>
        <v>100</v>
      </c>
    </row>
    <row r="176" spans="1:7" ht="13.5">
      <c r="A176" s="195"/>
      <c r="B176" s="195"/>
      <c r="C176" s="14" t="s">
        <v>107</v>
      </c>
      <c r="D176" s="157" t="s">
        <v>84</v>
      </c>
      <c r="E176" s="84">
        <v>90.78</v>
      </c>
      <c r="F176" s="50">
        <v>90.78</v>
      </c>
      <c r="G176" s="119">
        <f t="shared" si="1"/>
        <v>100</v>
      </c>
    </row>
    <row r="177" spans="1:7" ht="13.5">
      <c r="A177" s="195"/>
      <c r="B177" s="195"/>
      <c r="C177" s="14" t="s">
        <v>69</v>
      </c>
      <c r="D177" s="157" t="s">
        <v>70</v>
      </c>
      <c r="E177" s="84">
        <v>4171</v>
      </c>
      <c r="F177" s="50">
        <v>4171</v>
      </c>
      <c r="G177" s="119">
        <f t="shared" si="1"/>
        <v>100</v>
      </c>
    </row>
    <row r="178" spans="1:7" ht="13.5">
      <c r="A178" s="195"/>
      <c r="B178" s="195"/>
      <c r="C178" s="14" t="s">
        <v>59</v>
      </c>
      <c r="D178" s="157" t="s">
        <v>60</v>
      </c>
      <c r="E178" s="84">
        <v>2031.17</v>
      </c>
      <c r="F178" s="50">
        <v>2031.17</v>
      </c>
      <c r="G178" s="119">
        <f t="shared" si="1"/>
        <v>100</v>
      </c>
    </row>
    <row r="179" spans="1:7" ht="13.5">
      <c r="A179" s="195"/>
      <c r="B179" s="195"/>
      <c r="C179" s="14" t="s">
        <v>110</v>
      </c>
      <c r="D179" s="157" t="s">
        <v>77</v>
      </c>
      <c r="E179" s="84">
        <v>360.4</v>
      </c>
      <c r="F179" s="50">
        <v>360.4</v>
      </c>
      <c r="G179" s="119">
        <f t="shared" si="1"/>
        <v>100</v>
      </c>
    </row>
    <row r="180" spans="1:7" ht="14.25">
      <c r="A180" s="217"/>
      <c r="B180" s="217" t="s">
        <v>242</v>
      </c>
      <c r="C180" s="72"/>
      <c r="D180" s="166" t="s">
        <v>243</v>
      </c>
      <c r="E180" s="95">
        <f>SUM(E181:E186)</f>
        <v>14137</v>
      </c>
      <c r="F180" s="95">
        <f>SUM(F181:F186)</f>
        <v>13857</v>
      </c>
      <c r="G180" s="129">
        <f t="shared" si="1"/>
        <v>98.01938176416496</v>
      </c>
    </row>
    <row r="181" spans="1:7" ht="13.5">
      <c r="A181" s="207"/>
      <c r="B181" s="207"/>
      <c r="C181" s="60" t="s">
        <v>129</v>
      </c>
      <c r="D181" s="163" t="s">
        <v>130</v>
      </c>
      <c r="E181" s="91">
        <v>7500</v>
      </c>
      <c r="F181" s="115">
        <v>7220</v>
      </c>
      <c r="G181" s="126">
        <v>100</v>
      </c>
    </row>
    <row r="182" spans="1:7" ht="13.5">
      <c r="A182" s="207"/>
      <c r="B182" s="207"/>
      <c r="C182" s="60" t="s">
        <v>106</v>
      </c>
      <c r="D182" s="163" t="s">
        <v>83</v>
      </c>
      <c r="E182" s="91">
        <v>688.36</v>
      </c>
      <c r="F182" s="115">
        <v>688.36</v>
      </c>
      <c r="G182" s="126">
        <v>100</v>
      </c>
    </row>
    <row r="183" spans="1:7" ht="13.5">
      <c r="A183" s="207"/>
      <c r="B183" s="207"/>
      <c r="C183" s="60" t="s">
        <v>107</v>
      </c>
      <c r="D183" s="163" t="s">
        <v>84</v>
      </c>
      <c r="E183" s="91">
        <v>87.37</v>
      </c>
      <c r="F183" s="115">
        <v>87.37</v>
      </c>
      <c r="G183" s="126">
        <v>100</v>
      </c>
    </row>
    <row r="184" spans="1:7" ht="13.5">
      <c r="A184" s="207"/>
      <c r="B184" s="207"/>
      <c r="C184" s="60" t="s">
        <v>69</v>
      </c>
      <c r="D184" s="163" t="s">
        <v>70</v>
      </c>
      <c r="E184" s="91">
        <v>4025.5</v>
      </c>
      <c r="F184" s="115">
        <v>4025.5</v>
      </c>
      <c r="G184" s="126">
        <v>100</v>
      </c>
    </row>
    <row r="185" spans="1:7" ht="13.5">
      <c r="A185" s="207"/>
      <c r="B185" s="207"/>
      <c r="C185" s="60" t="s">
        <v>59</v>
      </c>
      <c r="D185" s="163" t="s">
        <v>60</v>
      </c>
      <c r="E185" s="91">
        <v>890.75</v>
      </c>
      <c r="F185" s="115">
        <v>890.75</v>
      </c>
      <c r="G185" s="126">
        <v>100</v>
      </c>
    </row>
    <row r="186" spans="1:7" ht="13.5">
      <c r="A186" s="195"/>
      <c r="B186" s="195"/>
      <c r="C186" s="14" t="s">
        <v>110</v>
      </c>
      <c r="D186" s="157" t="s">
        <v>77</v>
      </c>
      <c r="E186" s="84">
        <v>945.02</v>
      </c>
      <c r="F186" s="50">
        <v>945.02</v>
      </c>
      <c r="G186" s="119">
        <f t="shared" si="1"/>
        <v>100</v>
      </c>
    </row>
    <row r="187" spans="1:7" ht="30.75">
      <c r="A187" s="243">
        <v>754</v>
      </c>
      <c r="B187" s="209"/>
      <c r="C187" s="15"/>
      <c r="D187" s="153" t="s">
        <v>25</v>
      </c>
      <c r="E187" s="80">
        <f>SUM(E188,E206,)</f>
        <v>283051</v>
      </c>
      <c r="F187" s="80">
        <f>SUM(F188,F206,)</f>
        <v>271933.65</v>
      </c>
      <c r="G187" s="121">
        <f t="shared" si="1"/>
        <v>96.07231558977006</v>
      </c>
    </row>
    <row r="188" spans="1:7" ht="15.75">
      <c r="A188" s="246"/>
      <c r="B188" s="218" t="s">
        <v>122</v>
      </c>
      <c r="C188" s="16"/>
      <c r="D188" s="167" t="s">
        <v>26</v>
      </c>
      <c r="E188" s="94">
        <f>SUM(E189:E205)</f>
        <v>281351</v>
      </c>
      <c r="F188" s="94">
        <f>SUM(F189:F205)</f>
        <v>270233.65</v>
      </c>
      <c r="G188" s="130">
        <f t="shared" si="1"/>
        <v>96.04858344203505</v>
      </c>
    </row>
    <row r="189" spans="1:7" ht="93">
      <c r="A189" s="205"/>
      <c r="B189" s="219"/>
      <c r="C189" s="55" t="s">
        <v>65</v>
      </c>
      <c r="D189" s="168" t="s">
        <v>212</v>
      </c>
      <c r="E189" s="84">
        <v>5500</v>
      </c>
      <c r="F189" s="84">
        <v>5351.92</v>
      </c>
      <c r="G189" s="119">
        <f t="shared" si="1"/>
        <v>97.30763636363636</v>
      </c>
    </row>
    <row r="190" spans="1:7" ht="13.5">
      <c r="A190" s="277"/>
      <c r="B190" s="199"/>
      <c r="C190" s="12" t="s">
        <v>75</v>
      </c>
      <c r="D190" s="160" t="s">
        <v>100</v>
      </c>
      <c r="E190" s="88">
        <v>500</v>
      </c>
      <c r="F190" s="51">
        <v>158.4</v>
      </c>
      <c r="G190" s="119">
        <f t="shared" si="1"/>
        <v>31.680000000000003</v>
      </c>
    </row>
    <row r="191" spans="1:7" ht="13.5">
      <c r="A191" s="277"/>
      <c r="B191" s="199"/>
      <c r="C191" s="12" t="s">
        <v>129</v>
      </c>
      <c r="D191" s="160" t="s">
        <v>130</v>
      </c>
      <c r="E191" s="88">
        <v>8000</v>
      </c>
      <c r="F191" s="51">
        <v>7820.28</v>
      </c>
      <c r="G191" s="119">
        <f t="shared" si="1"/>
        <v>97.75349999999999</v>
      </c>
    </row>
    <row r="192" spans="1:7" ht="13.5">
      <c r="A192" s="277"/>
      <c r="B192" s="199"/>
      <c r="C192" s="12" t="s">
        <v>101</v>
      </c>
      <c r="D192" s="160" t="s">
        <v>88</v>
      </c>
      <c r="E192" s="88">
        <v>21610</v>
      </c>
      <c r="F192" s="51">
        <v>21000.96</v>
      </c>
      <c r="G192" s="119">
        <f t="shared" si="1"/>
        <v>97.18167515039333</v>
      </c>
    </row>
    <row r="193" spans="1:7" ht="13.5">
      <c r="A193" s="277"/>
      <c r="B193" s="199"/>
      <c r="C193" s="12" t="s">
        <v>105</v>
      </c>
      <c r="D193" s="160" t="s">
        <v>113</v>
      </c>
      <c r="E193" s="88">
        <v>1628</v>
      </c>
      <c r="F193" s="51">
        <v>1602.62</v>
      </c>
      <c r="G193" s="119">
        <f t="shared" si="1"/>
        <v>98.44103194103194</v>
      </c>
    </row>
    <row r="194" spans="1:7" ht="13.5">
      <c r="A194" s="277"/>
      <c r="B194" s="199"/>
      <c r="C194" s="12" t="s">
        <v>106</v>
      </c>
      <c r="D194" s="160" t="s">
        <v>83</v>
      </c>
      <c r="E194" s="88">
        <v>9797</v>
      </c>
      <c r="F194" s="51">
        <v>8967.29</v>
      </c>
      <c r="G194" s="119">
        <f t="shared" si="1"/>
        <v>91.530978871083</v>
      </c>
    </row>
    <row r="195" spans="1:7" ht="13.5">
      <c r="A195" s="277"/>
      <c r="B195" s="199"/>
      <c r="C195" s="12" t="s">
        <v>107</v>
      </c>
      <c r="D195" s="160" t="s">
        <v>84</v>
      </c>
      <c r="E195" s="88">
        <v>133</v>
      </c>
      <c r="F195" s="51">
        <v>51.37</v>
      </c>
      <c r="G195" s="119">
        <f aca="true" t="shared" si="3" ref="G195:G249">F195/E195*100</f>
        <v>38.62406015037594</v>
      </c>
    </row>
    <row r="196" spans="1:7" ht="13.5">
      <c r="A196" s="277"/>
      <c r="B196" s="199"/>
      <c r="C196" s="12" t="s">
        <v>69</v>
      </c>
      <c r="D196" s="160" t="s">
        <v>70</v>
      </c>
      <c r="E196" s="88">
        <v>42340</v>
      </c>
      <c r="F196" s="51">
        <v>41975</v>
      </c>
      <c r="G196" s="119">
        <f t="shared" si="3"/>
        <v>99.13793103448276</v>
      </c>
    </row>
    <row r="197" spans="1:7" ht="13.5">
      <c r="A197" s="278"/>
      <c r="B197" s="210"/>
      <c r="C197" s="10">
        <v>4210</v>
      </c>
      <c r="D197" s="141" t="s">
        <v>37</v>
      </c>
      <c r="E197" s="87">
        <v>33300</v>
      </c>
      <c r="F197" s="51">
        <v>29754.03</v>
      </c>
      <c r="G197" s="119">
        <f t="shared" si="3"/>
        <v>89.35144144144144</v>
      </c>
    </row>
    <row r="198" spans="1:7" ht="13.5">
      <c r="A198" s="278"/>
      <c r="B198" s="210"/>
      <c r="C198" s="10">
        <v>4260</v>
      </c>
      <c r="D198" s="141" t="s">
        <v>44</v>
      </c>
      <c r="E198" s="87">
        <v>12900</v>
      </c>
      <c r="F198" s="51">
        <v>12366.01</v>
      </c>
      <c r="G198" s="119">
        <f t="shared" si="3"/>
        <v>95.86054263565892</v>
      </c>
    </row>
    <row r="199" spans="1:7" ht="13.5">
      <c r="A199" s="278"/>
      <c r="B199" s="210"/>
      <c r="C199" s="10" t="s">
        <v>222</v>
      </c>
      <c r="D199" s="141" t="s">
        <v>66</v>
      </c>
      <c r="E199" s="87">
        <v>1000</v>
      </c>
      <c r="F199" s="51">
        <v>999.55</v>
      </c>
      <c r="G199" s="119">
        <f t="shared" si="3"/>
        <v>99.955</v>
      </c>
    </row>
    <row r="200" spans="1:7" ht="13.5">
      <c r="A200" s="278"/>
      <c r="B200" s="210"/>
      <c r="C200" s="10" t="s">
        <v>102</v>
      </c>
      <c r="D200" s="141" t="s">
        <v>86</v>
      </c>
      <c r="E200" s="87">
        <v>2100</v>
      </c>
      <c r="F200" s="51">
        <v>1289.75</v>
      </c>
      <c r="G200" s="119">
        <f t="shared" si="3"/>
        <v>61.416666666666664</v>
      </c>
    </row>
    <row r="201" spans="1:7" ht="13.5">
      <c r="A201" s="278"/>
      <c r="B201" s="210"/>
      <c r="C201" s="10">
        <v>4300</v>
      </c>
      <c r="D201" s="141" t="s">
        <v>45</v>
      </c>
      <c r="E201" s="87">
        <v>18200</v>
      </c>
      <c r="F201" s="51">
        <v>17002.16</v>
      </c>
      <c r="G201" s="119">
        <f t="shared" si="3"/>
        <v>93.41846153846154</v>
      </c>
    </row>
    <row r="202" spans="1:7" ht="13.5">
      <c r="A202" s="278"/>
      <c r="B202" s="210"/>
      <c r="C202" s="10">
        <v>4430</v>
      </c>
      <c r="D202" s="141" t="s">
        <v>48</v>
      </c>
      <c r="E202" s="87">
        <v>14700</v>
      </c>
      <c r="F202" s="51">
        <v>14687.21</v>
      </c>
      <c r="G202" s="119">
        <f t="shared" si="3"/>
        <v>99.91299319727891</v>
      </c>
    </row>
    <row r="203" spans="1:7" ht="27">
      <c r="A203" s="278"/>
      <c r="B203" s="210"/>
      <c r="C203" s="10" t="s">
        <v>111</v>
      </c>
      <c r="D203" s="141" t="s">
        <v>78</v>
      </c>
      <c r="E203" s="87">
        <v>1185</v>
      </c>
      <c r="F203" s="51">
        <v>1185</v>
      </c>
      <c r="G203" s="119">
        <f t="shared" si="3"/>
        <v>100</v>
      </c>
    </row>
    <row r="204" spans="1:7" ht="27">
      <c r="A204" s="278"/>
      <c r="B204" s="210"/>
      <c r="C204" s="10" t="s">
        <v>213</v>
      </c>
      <c r="D204" s="141" t="s">
        <v>214</v>
      </c>
      <c r="E204" s="87">
        <v>100</v>
      </c>
      <c r="F204" s="51">
        <v>85</v>
      </c>
      <c r="G204" s="119">
        <f t="shared" si="3"/>
        <v>85</v>
      </c>
    </row>
    <row r="205" spans="1:7" ht="13.5">
      <c r="A205" s="210"/>
      <c r="B205" s="210"/>
      <c r="C205" s="10" t="s">
        <v>57</v>
      </c>
      <c r="D205" s="141" t="s">
        <v>47</v>
      </c>
      <c r="E205" s="87">
        <v>108358</v>
      </c>
      <c r="F205" s="51">
        <v>105937.1</v>
      </c>
      <c r="G205" s="119">
        <f t="shared" si="3"/>
        <v>97.76583177984091</v>
      </c>
    </row>
    <row r="206" spans="1:7" ht="15.75">
      <c r="A206" s="246"/>
      <c r="B206" s="216" t="s">
        <v>186</v>
      </c>
      <c r="C206" s="24"/>
      <c r="D206" s="154" t="s">
        <v>187</v>
      </c>
      <c r="E206" s="94">
        <f>SUM(E207:E207)</f>
        <v>1700</v>
      </c>
      <c r="F206" s="70">
        <f>SUM(F207:F207)</f>
        <v>1700</v>
      </c>
      <c r="G206" s="123">
        <f t="shared" si="3"/>
        <v>100</v>
      </c>
    </row>
    <row r="207" spans="1:7" ht="13.5">
      <c r="A207" s="220"/>
      <c r="B207" s="220"/>
      <c r="C207" s="10" t="s">
        <v>59</v>
      </c>
      <c r="D207" s="141" t="s">
        <v>60</v>
      </c>
      <c r="E207" s="87">
        <v>1700</v>
      </c>
      <c r="F207" s="51">
        <v>1700</v>
      </c>
      <c r="G207" s="119">
        <f t="shared" si="3"/>
        <v>100</v>
      </c>
    </row>
    <row r="208" spans="1:7" ht="15">
      <c r="A208" s="209">
        <v>757</v>
      </c>
      <c r="B208" s="196"/>
      <c r="C208" s="15"/>
      <c r="D208" s="158" t="s">
        <v>27</v>
      </c>
      <c r="E208" s="80">
        <f>SUM(E209)</f>
        <v>405000</v>
      </c>
      <c r="F208" s="112">
        <f>SUM(F209)</f>
        <v>347598.8</v>
      </c>
      <c r="G208" s="121">
        <f t="shared" si="3"/>
        <v>85.82686419753087</v>
      </c>
    </row>
    <row r="209" spans="1:7" ht="28.5">
      <c r="A209" s="249"/>
      <c r="B209" s="216" t="s">
        <v>125</v>
      </c>
      <c r="C209" s="24"/>
      <c r="D209" s="142" t="s">
        <v>28</v>
      </c>
      <c r="E209" s="94">
        <f>SUM(E210:E211)</f>
        <v>405000</v>
      </c>
      <c r="F209" s="94">
        <f>SUM(F210:F211)</f>
        <v>347598.8</v>
      </c>
      <c r="G209" s="123">
        <f t="shared" si="3"/>
        <v>85.82686419753087</v>
      </c>
    </row>
    <row r="210" spans="1:7" ht="27">
      <c r="A210" s="198"/>
      <c r="B210" s="198"/>
      <c r="C210" s="10" t="s">
        <v>175</v>
      </c>
      <c r="D210" s="141" t="s">
        <v>176</v>
      </c>
      <c r="E210" s="87">
        <v>20000</v>
      </c>
      <c r="F210" s="51">
        <v>3743.2</v>
      </c>
      <c r="G210" s="119">
        <f t="shared" si="3"/>
        <v>18.716</v>
      </c>
    </row>
    <row r="211" spans="1:7" ht="41.25">
      <c r="A211" s="198"/>
      <c r="B211" s="198"/>
      <c r="C211" s="10" t="s">
        <v>177</v>
      </c>
      <c r="D211" s="141" t="s">
        <v>178</v>
      </c>
      <c r="E211" s="87">
        <v>385000</v>
      </c>
      <c r="F211" s="51">
        <v>343855.6</v>
      </c>
      <c r="G211" s="119">
        <f t="shared" si="3"/>
        <v>89.31314285714285</v>
      </c>
    </row>
    <row r="212" spans="1:7" ht="15">
      <c r="A212" s="250" t="s">
        <v>146</v>
      </c>
      <c r="B212" s="221"/>
      <c r="C212" s="23"/>
      <c r="D212" s="169" t="s">
        <v>147</v>
      </c>
      <c r="E212" s="96">
        <f>SUM(E214)</f>
        <v>38000</v>
      </c>
      <c r="F212" s="96">
        <f>SUM(F214)</f>
        <v>0</v>
      </c>
      <c r="G212" s="121">
        <f t="shared" si="3"/>
        <v>0</v>
      </c>
    </row>
    <row r="213" spans="1:7" ht="14.25">
      <c r="A213" s="251"/>
      <c r="B213" s="217" t="s">
        <v>148</v>
      </c>
      <c r="C213" s="22"/>
      <c r="D213" s="164" t="s">
        <v>149</v>
      </c>
      <c r="E213" s="92">
        <f>SUM(E214)</f>
        <v>38000</v>
      </c>
      <c r="F213" s="70">
        <f>SUM(F214)</f>
        <v>0</v>
      </c>
      <c r="G213" s="123">
        <f t="shared" si="3"/>
        <v>0</v>
      </c>
    </row>
    <row r="214" spans="1:7" ht="13.5">
      <c r="A214" s="198"/>
      <c r="B214" s="198"/>
      <c r="C214" s="10" t="s">
        <v>150</v>
      </c>
      <c r="D214" s="141" t="s">
        <v>151</v>
      </c>
      <c r="E214" s="87">
        <v>38000</v>
      </c>
      <c r="F214" s="116">
        <v>0</v>
      </c>
      <c r="G214" s="131">
        <f t="shared" si="3"/>
        <v>0</v>
      </c>
    </row>
    <row r="215" spans="1:7" ht="15">
      <c r="A215" s="209">
        <v>801</v>
      </c>
      <c r="B215" s="196"/>
      <c r="C215" s="15"/>
      <c r="D215" s="158" t="s">
        <v>9</v>
      </c>
      <c r="E215" s="85">
        <f>SUM(E216,E235,E245,E263,E280,E286,E290,E304,E314,E324,)</f>
        <v>7588308.69</v>
      </c>
      <c r="F215" s="85">
        <f>SUM(F216,F235,F245,F263,F280,F286,F290,F304,F314,F324,)</f>
        <v>7450931.57</v>
      </c>
      <c r="G215" s="121">
        <f>F215/E215*100</f>
        <v>98.18962135553292</v>
      </c>
    </row>
    <row r="216" spans="1:7" ht="15.75">
      <c r="A216" s="252"/>
      <c r="B216" s="217" t="s">
        <v>137</v>
      </c>
      <c r="C216" s="72"/>
      <c r="D216" s="161" t="s">
        <v>10</v>
      </c>
      <c r="E216" s="95">
        <f>SUM(E217:E234)</f>
        <v>4265416.71</v>
      </c>
      <c r="F216" s="95">
        <f>SUM(F217:F234)</f>
        <v>4256447.46</v>
      </c>
      <c r="G216" s="123">
        <f t="shared" si="3"/>
        <v>99.78972160026072</v>
      </c>
    </row>
    <row r="217" spans="1:7" ht="13.5">
      <c r="A217" s="198"/>
      <c r="B217" s="198"/>
      <c r="C217" s="38">
        <v>3020</v>
      </c>
      <c r="D217" s="141" t="s">
        <v>80</v>
      </c>
      <c r="E217" s="87">
        <v>147100</v>
      </c>
      <c r="F217" s="51">
        <v>146836.22</v>
      </c>
      <c r="G217" s="119">
        <f t="shared" si="3"/>
        <v>99.8206798096533</v>
      </c>
    </row>
    <row r="218" spans="1:7" ht="13.5">
      <c r="A218" s="198"/>
      <c r="B218" s="198"/>
      <c r="C218" s="38">
        <v>4010</v>
      </c>
      <c r="D218" s="141" t="s">
        <v>81</v>
      </c>
      <c r="E218" s="87">
        <v>2324803</v>
      </c>
      <c r="F218" s="51">
        <v>2323979.24</v>
      </c>
      <c r="G218" s="119">
        <f t="shared" si="3"/>
        <v>99.96456646003985</v>
      </c>
    </row>
    <row r="219" spans="1:7" ht="13.5">
      <c r="A219" s="198"/>
      <c r="B219" s="198"/>
      <c r="C219" s="38">
        <v>4040</v>
      </c>
      <c r="D219" s="160" t="s">
        <v>82</v>
      </c>
      <c r="E219" s="87">
        <v>188267</v>
      </c>
      <c r="F219" s="51">
        <v>187952.59</v>
      </c>
      <c r="G219" s="119">
        <f t="shared" si="3"/>
        <v>99.83299781693022</v>
      </c>
    </row>
    <row r="220" spans="1:7" ht="13.5">
      <c r="A220" s="198"/>
      <c r="B220" s="198"/>
      <c r="C220" s="39">
        <v>4110</v>
      </c>
      <c r="D220" s="141" t="s">
        <v>83</v>
      </c>
      <c r="E220" s="87">
        <v>434851</v>
      </c>
      <c r="F220" s="51">
        <v>434497.36</v>
      </c>
      <c r="G220" s="119">
        <f t="shared" si="3"/>
        <v>99.91867559232932</v>
      </c>
    </row>
    <row r="221" spans="1:7" ht="13.5">
      <c r="A221" s="198"/>
      <c r="B221" s="198"/>
      <c r="C221" s="39">
        <v>4120</v>
      </c>
      <c r="D221" s="141" t="s">
        <v>84</v>
      </c>
      <c r="E221" s="87">
        <v>56571</v>
      </c>
      <c r="F221" s="51">
        <v>55937.9</v>
      </c>
      <c r="G221" s="119">
        <f t="shared" si="3"/>
        <v>98.88087536016687</v>
      </c>
    </row>
    <row r="222" spans="1:7" ht="13.5">
      <c r="A222" s="198"/>
      <c r="B222" s="198"/>
      <c r="C222" s="39">
        <v>4170</v>
      </c>
      <c r="D222" s="141" t="s">
        <v>70</v>
      </c>
      <c r="E222" s="87">
        <v>8750</v>
      </c>
      <c r="F222" s="51">
        <v>7980.8</v>
      </c>
      <c r="G222" s="119">
        <f t="shared" si="3"/>
        <v>91.20914285714285</v>
      </c>
    </row>
    <row r="223" spans="1:7" ht="13.5">
      <c r="A223" s="198"/>
      <c r="B223" s="198"/>
      <c r="C223" s="38">
        <v>4210</v>
      </c>
      <c r="D223" s="141" t="s">
        <v>85</v>
      </c>
      <c r="E223" s="87">
        <v>105026</v>
      </c>
      <c r="F223" s="51">
        <v>104822.19</v>
      </c>
      <c r="G223" s="119">
        <f t="shared" si="3"/>
        <v>99.8059432902329</v>
      </c>
    </row>
    <row r="224" spans="1:7" ht="27">
      <c r="A224" s="198"/>
      <c r="B224" s="198"/>
      <c r="C224" s="39">
        <v>4240</v>
      </c>
      <c r="D224" s="141" t="s">
        <v>89</v>
      </c>
      <c r="E224" s="87">
        <v>21609.15</v>
      </c>
      <c r="F224" s="51">
        <v>21386.08</v>
      </c>
      <c r="G224" s="119">
        <f t="shared" si="3"/>
        <v>98.96770580980741</v>
      </c>
    </row>
    <row r="225" spans="1:7" ht="13.5">
      <c r="A225" s="198"/>
      <c r="B225" s="198"/>
      <c r="C225" s="38">
        <v>4260</v>
      </c>
      <c r="D225" s="141" t="s">
        <v>49</v>
      </c>
      <c r="E225" s="87">
        <v>63200</v>
      </c>
      <c r="F225" s="51">
        <v>62806</v>
      </c>
      <c r="G225" s="119">
        <f t="shared" si="3"/>
        <v>99.37658227848101</v>
      </c>
    </row>
    <row r="226" spans="1:7" ht="13.5">
      <c r="A226" s="198"/>
      <c r="B226" s="198"/>
      <c r="C226" s="38">
        <v>4270</v>
      </c>
      <c r="D226" s="141" t="s">
        <v>66</v>
      </c>
      <c r="E226" s="87">
        <v>42500</v>
      </c>
      <c r="F226" s="51">
        <v>42461.92</v>
      </c>
      <c r="G226" s="119">
        <f t="shared" si="3"/>
        <v>99.9104</v>
      </c>
    </row>
    <row r="227" spans="1:7" ht="13.5">
      <c r="A227" s="198"/>
      <c r="B227" s="198"/>
      <c r="C227" s="38">
        <v>4280</v>
      </c>
      <c r="D227" s="141" t="s">
        <v>86</v>
      </c>
      <c r="E227" s="87">
        <v>2000</v>
      </c>
      <c r="F227" s="51">
        <v>1852</v>
      </c>
      <c r="G227" s="119">
        <f t="shared" si="3"/>
        <v>92.60000000000001</v>
      </c>
    </row>
    <row r="228" spans="1:7" ht="13.5">
      <c r="A228" s="198"/>
      <c r="B228" s="198"/>
      <c r="C228" s="38">
        <v>4300</v>
      </c>
      <c r="D228" s="141" t="s">
        <v>45</v>
      </c>
      <c r="E228" s="87">
        <v>19549.85</v>
      </c>
      <c r="F228" s="51">
        <v>19276.79</v>
      </c>
      <c r="G228" s="119">
        <f t="shared" si="3"/>
        <v>98.60326294063638</v>
      </c>
    </row>
    <row r="229" spans="1:7" ht="13.5">
      <c r="A229" s="198"/>
      <c r="B229" s="198"/>
      <c r="C229" s="38">
        <v>4360</v>
      </c>
      <c r="D229" s="141" t="s">
        <v>230</v>
      </c>
      <c r="E229" s="87">
        <v>5700</v>
      </c>
      <c r="F229" s="51">
        <v>5434.14</v>
      </c>
      <c r="G229" s="119">
        <f t="shared" si="3"/>
        <v>95.33578947368422</v>
      </c>
    </row>
    <row r="230" spans="1:7" ht="13.5">
      <c r="A230" s="198"/>
      <c r="B230" s="198"/>
      <c r="C230" s="39">
        <v>4410</v>
      </c>
      <c r="D230" s="141" t="s">
        <v>77</v>
      </c>
      <c r="E230" s="87">
        <v>700</v>
      </c>
      <c r="F230" s="51">
        <v>537</v>
      </c>
      <c r="G230" s="119">
        <f t="shared" si="3"/>
        <v>76.71428571428571</v>
      </c>
    </row>
    <row r="231" spans="1:7" ht="13.5">
      <c r="A231" s="198"/>
      <c r="B231" s="198"/>
      <c r="C231" s="38">
        <v>4430</v>
      </c>
      <c r="D231" s="141" t="s">
        <v>50</v>
      </c>
      <c r="E231" s="87">
        <v>10070</v>
      </c>
      <c r="F231" s="51">
        <v>9871.85</v>
      </c>
      <c r="G231" s="119">
        <f t="shared" si="3"/>
        <v>98.03227408142999</v>
      </c>
    </row>
    <row r="232" spans="1:7" ht="27">
      <c r="A232" s="198"/>
      <c r="B232" s="198"/>
      <c r="C232" s="38">
        <v>4440</v>
      </c>
      <c r="D232" s="141" t="s">
        <v>87</v>
      </c>
      <c r="E232" s="87">
        <v>189495</v>
      </c>
      <c r="F232" s="51">
        <v>189495</v>
      </c>
      <c r="G232" s="119">
        <f t="shared" si="3"/>
        <v>100</v>
      </c>
    </row>
    <row r="233" spans="1:7" ht="27">
      <c r="A233" s="198"/>
      <c r="B233" s="198"/>
      <c r="C233" s="38">
        <v>4700</v>
      </c>
      <c r="D233" s="141" t="s">
        <v>91</v>
      </c>
      <c r="E233" s="87">
        <v>2460</v>
      </c>
      <c r="F233" s="51">
        <v>2292</v>
      </c>
      <c r="G233" s="119">
        <f t="shared" si="3"/>
        <v>93.17073170731707</v>
      </c>
    </row>
    <row r="234" spans="1:7" ht="13.5">
      <c r="A234" s="222"/>
      <c r="B234" s="222"/>
      <c r="C234" s="38">
        <v>6050</v>
      </c>
      <c r="D234" s="141" t="s">
        <v>47</v>
      </c>
      <c r="E234" s="87">
        <v>642764.71</v>
      </c>
      <c r="F234" s="51">
        <v>639028.38</v>
      </c>
      <c r="G234" s="119">
        <f t="shared" si="3"/>
        <v>99.41870953058391</v>
      </c>
    </row>
    <row r="235" spans="1:7" ht="14.25">
      <c r="A235" s="253"/>
      <c r="B235" s="223" t="s">
        <v>126</v>
      </c>
      <c r="C235" s="22"/>
      <c r="D235" s="164" t="s">
        <v>127</v>
      </c>
      <c r="E235" s="92">
        <f>SUM(E236:E244)</f>
        <v>71244</v>
      </c>
      <c r="F235" s="92">
        <f>SUM(F236:F244)</f>
        <v>70451.48</v>
      </c>
      <c r="G235" s="123">
        <f t="shared" si="3"/>
        <v>98.88759755207455</v>
      </c>
    </row>
    <row r="236" spans="1:7" ht="13.5">
      <c r="A236" s="67"/>
      <c r="B236" s="67"/>
      <c r="C236" s="40">
        <v>3020</v>
      </c>
      <c r="D236" s="155" t="s">
        <v>100</v>
      </c>
      <c r="E236" s="63">
        <v>3750</v>
      </c>
      <c r="F236" s="51">
        <v>3746.4</v>
      </c>
      <c r="G236" s="119">
        <f t="shared" si="3"/>
        <v>99.90400000000001</v>
      </c>
    </row>
    <row r="237" spans="1:7" ht="13.5">
      <c r="A237" s="67"/>
      <c r="B237" s="67"/>
      <c r="C237" s="40">
        <v>4010</v>
      </c>
      <c r="D237" s="155" t="s">
        <v>81</v>
      </c>
      <c r="E237" s="63">
        <v>48335</v>
      </c>
      <c r="F237" s="51">
        <v>47917.6</v>
      </c>
      <c r="G237" s="119">
        <f t="shared" si="3"/>
        <v>99.13644357091135</v>
      </c>
    </row>
    <row r="238" spans="1:7" ht="13.5">
      <c r="A238" s="67"/>
      <c r="B238" s="67"/>
      <c r="C238" s="40">
        <v>4040</v>
      </c>
      <c r="D238" s="155" t="s">
        <v>82</v>
      </c>
      <c r="E238" s="63">
        <v>4047</v>
      </c>
      <c r="F238" s="51">
        <v>4042.75</v>
      </c>
      <c r="G238" s="119">
        <f t="shared" si="3"/>
        <v>99.89498393872005</v>
      </c>
    </row>
    <row r="239" spans="1:7" ht="13.5">
      <c r="A239" s="67"/>
      <c r="B239" s="67"/>
      <c r="C239" s="40">
        <v>4110</v>
      </c>
      <c r="D239" s="155" t="s">
        <v>83</v>
      </c>
      <c r="E239" s="63">
        <v>9592</v>
      </c>
      <c r="F239" s="51">
        <v>9430.35</v>
      </c>
      <c r="G239" s="119">
        <f t="shared" si="3"/>
        <v>98.31474145120934</v>
      </c>
    </row>
    <row r="240" spans="1:7" ht="13.5">
      <c r="A240" s="67"/>
      <c r="B240" s="67"/>
      <c r="C240" s="40">
        <v>4120</v>
      </c>
      <c r="D240" s="155" t="s">
        <v>84</v>
      </c>
      <c r="E240" s="63">
        <v>1370</v>
      </c>
      <c r="F240" s="51">
        <v>1351.1</v>
      </c>
      <c r="G240" s="119">
        <f t="shared" si="3"/>
        <v>98.62043795620437</v>
      </c>
    </row>
    <row r="241" spans="1:7" ht="13.5">
      <c r="A241" s="67"/>
      <c r="B241" s="67"/>
      <c r="C241" s="40">
        <v>4210</v>
      </c>
      <c r="D241" s="155" t="s">
        <v>60</v>
      </c>
      <c r="E241" s="63">
        <v>300</v>
      </c>
      <c r="F241" s="51">
        <v>213.28</v>
      </c>
      <c r="G241" s="119">
        <f t="shared" si="3"/>
        <v>71.09333333333333</v>
      </c>
    </row>
    <row r="242" spans="1:7" ht="27">
      <c r="A242" s="67"/>
      <c r="B242" s="67"/>
      <c r="C242" s="40">
        <v>4240</v>
      </c>
      <c r="D242" s="170" t="s">
        <v>89</v>
      </c>
      <c r="E242" s="63">
        <v>100</v>
      </c>
      <c r="F242" s="51">
        <v>0</v>
      </c>
      <c r="G242" s="119">
        <f t="shared" si="3"/>
        <v>0</v>
      </c>
    </row>
    <row r="243" spans="1:7" ht="13.5">
      <c r="A243" s="67"/>
      <c r="B243" s="67"/>
      <c r="C243" s="40">
        <v>4300</v>
      </c>
      <c r="D243" s="170" t="s">
        <v>56</v>
      </c>
      <c r="E243" s="63">
        <v>870</v>
      </c>
      <c r="F243" s="51">
        <v>870</v>
      </c>
      <c r="G243" s="119">
        <f t="shared" si="3"/>
        <v>100</v>
      </c>
    </row>
    <row r="244" spans="1:7" ht="27">
      <c r="A244" s="67"/>
      <c r="B244" s="67"/>
      <c r="C244" s="40">
        <v>4440</v>
      </c>
      <c r="D244" s="170" t="s">
        <v>87</v>
      </c>
      <c r="E244" s="63">
        <v>2880</v>
      </c>
      <c r="F244" s="51">
        <v>2880</v>
      </c>
      <c r="G244" s="119">
        <f t="shared" si="3"/>
        <v>100</v>
      </c>
    </row>
    <row r="245" spans="1:7" ht="14.25">
      <c r="A245" s="254"/>
      <c r="B245" s="224">
        <v>80104</v>
      </c>
      <c r="C245" s="41"/>
      <c r="D245" s="164" t="s">
        <v>11</v>
      </c>
      <c r="E245" s="97">
        <f>SUM(E246:E262)</f>
        <v>823961</v>
      </c>
      <c r="F245" s="70">
        <f>SUM(F246:F262)</f>
        <v>813711.9600000002</v>
      </c>
      <c r="G245" s="123">
        <f t="shared" si="3"/>
        <v>98.756125593323</v>
      </c>
    </row>
    <row r="246" spans="1:7" ht="13.5">
      <c r="A246" s="225"/>
      <c r="B246" s="225"/>
      <c r="C246" s="40">
        <v>3020</v>
      </c>
      <c r="D246" s="157" t="s">
        <v>100</v>
      </c>
      <c r="E246" s="62">
        <v>35950</v>
      </c>
      <c r="F246" s="51">
        <v>35808.91</v>
      </c>
      <c r="G246" s="119">
        <f t="shared" si="3"/>
        <v>99.60753824756607</v>
      </c>
    </row>
    <row r="247" spans="1:7" ht="13.5">
      <c r="A247" s="225"/>
      <c r="B247" s="225"/>
      <c r="C247" s="40">
        <v>4010</v>
      </c>
      <c r="D247" s="157" t="s">
        <v>81</v>
      </c>
      <c r="E247" s="62">
        <v>489782</v>
      </c>
      <c r="F247" s="51">
        <v>488844.14</v>
      </c>
      <c r="G247" s="119">
        <f t="shared" si="3"/>
        <v>99.80851480862914</v>
      </c>
    </row>
    <row r="248" spans="1:7" ht="13.5">
      <c r="A248" s="225"/>
      <c r="B248" s="225"/>
      <c r="C248" s="40">
        <v>4040</v>
      </c>
      <c r="D248" s="157" t="s">
        <v>82</v>
      </c>
      <c r="E248" s="62">
        <v>40482</v>
      </c>
      <c r="F248" s="51">
        <v>40251.43</v>
      </c>
      <c r="G248" s="119">
        <f t="shared" si="3"/>
        <v>99.43043821945557</v>
      </c>
    </row>
    <row r="249" spans="1:7" ht="13.5">
      <c r="A249" s="225"/>
      <c r="B249" s="225"/>
      <c r="C249" s="40">
        <v>4110</v>
      </c>
      <c r="D249" s="157" t="s">
        <v>83</v>
      </c>
      <c r="E249" s="62">
        <v>94531</v>
      </c>
      <c r="F249" s="51">
        <v>94206.04</v>
      </c>
      <c r="G249" s="119">
        <f t="shared" si="3"/>
        <v>99.65623975203901</v>
      </c>
    </row>
    <row r="250" spans="1:7" ht="13.5">
      <c r="A250" s="225"/>
      <c r="B250" s="225"/>
      <c r="C250" s="40">
        <v>4120</v>
      </c>
      <c r="D250" s="157" t="s">
        <v>84</v>
      </c>
      <c r="E250" s="62">
        <v>11035</v>
      </c>
      <c r="F250" s="51">
        <v>10848.88</v>
      </c>
      <c r="G250" s="119">
        <f aca="true" t="shared" si="4" ref="G250:G358">F250/E250*100</f>
        <v>98.31336656094246</v>
      </c>
    </row>
    <row r="251" spans="1:7" ht="13.5">
      <c r="A251" s="225"/>
      <c r="B251" s="225"/>
      <c r="C251" s="40">
        <v>4210</v>
      </c>
      <c r="D251" s="157" t="s">
        <v>60</v>
      </c>
      <c r="E251" s="62">
        <v>32524</v>
      </c>
      <c r="F251" s="51">
        <v>32417.01</v>
      </c>
      <c r="G251" s="119">
        <f t="shared" si="4"/>
        <v>99.6710429221498</v>
      </c>
    </row>
    <row r="252" spans="1:7" ht="27">
      <c r="A252" s="225"/>
      <c r="B252" s="225"/>
      <c r="C252" s="40">
        <v>4240</v>
      </c>
      <c r="D252" s="171" t="s">
        <v>89</v>
      </c>
      <c r="E252" s="62">
        <v>1100</v>
      </c>
      <c r="F252" s="51">
        <v>998.08</v>
      </c>
      <c r="G252" s="119">
        <f t="shared" si="4"/>
        <v>90.73454545454545</v>
      </c>
    </row>
    <row r="253" spans="1:7" ht="13.5">
      <c r="A253" s="225"/>
      <c r="B253" s="225"/>
      <c r="C253" s="40">
        <v>4260</v>
      </c>
      <c r="D253" s="157" t="s">
        <v>44</v>
      </c>
      <c r="E253" s="62">
        <v>17200</v>
      </c>
      <c r="F253" s="51">
        <v>16757.3</v>
      </c>
      <c r="G253" s="119">
        <f t="shared" si="4"/>
        <v>97.42616279069767</v>
      </c>
    </row>
    <row r="254" spans="1:7" ht="13.5">
      <c r="A254" s="225"/>
      <c r="B254" s="225"/>
      <c r="C254" s="40">
        <v>4270</v>
      </c>
      <c r="D254" s="157" t="s">
        <v>66</v>
      </c>
      <c r="E254" s="62">
        <v>13200</v>
      </c>
      <c r="F254" s="51">
        <v>13133.64</v>
      </c>
      <c r="G254" s="119">
        <f t="shared" si="4"/>
        <v>99.49727272727273</v>
      </c>
    </row>
    <row r="255" spans="3:8" ht="13.5">
      <c r="C255" s="61">
        <v>4280</v>
      </c>
      <c r="D255" s="172" t="s">
        <v>86</v>
      </c>
      <c r="E255" s="98">
        <v>700</v>
      </c>
      <c r="F255" s="271">
        <v>496</v>
      </c>
      <c r="G255" s="119">
        <f t="shared" si="4"/>
        <v>70.85714285714285</v>
      </c>
      <c r="H255"/>
    </row>
    <row r="256" spans="1:7" ht="13.5">
      <c r="A256" s="225"/>
      <c r="B256" s="225"/>
      <c r="C256" s="40">
        <v>4300</v>
      </c>
      <c r="D256" s="171" t="s">
        <v>56</v>
      </c>
      <c r="E256" s="62">
        <v>4100</v>
      </c>
      <c r="F256" s="51">
        <v>3867.22</v>
      </c>
      <c r="G256" s="119">
        <f t="shared" si="4"/>
        <v>94.32243902439023</v>
      </c>
    </row>
    <row r="257" spans="1:7" ht="41.25">
      <c r="A257" s="225"/>
      <c r="B257" s="225"/>
      <c r="C257" s="40">
        <v>4330</v>
      </c>
      <c r="D257" s="171" t="s">
        <v>194</v>
      </c>
      <c r="E257" s="62">
        <v>40000</v>
      </c>
      <c r="F257" s="51">
        <v>32885.06</v>
      </c>
      <c r="G257" s="119">
        <f t="shared" si="4"/>
        <v>82.21265</v>
      </c>
    </row>
    <row r="258" spans="1:7" ht="13.5">
      <c r="A258" s="225"/>
      <c r="B258" s="225"/>
      <c r="C258" s="40">
        <v>4360</v>
      </c>
      <c r="D258" s="171" t="s">
        <v>221</v>
      </c>
      <c r="E258" s="62">
        <v>2242</v>
      </c>
      <c r="F258" s="51">
        <v>2181.52</v>
      </c>
      <c r="G258" s="119">
        <f t="shared" si="4"/>
        <v>97.30240856378234</v>
      </c>
    </row>
    <row r="259" spans="1:7" ht="13.5">
      <c r="A259" s="225"/>
      <c r="B259" s="225"/>
      <c r="C259" s="40">
        <v>4410</v>
      </c>
      <c r="D259" s="157" t="s">
        <v>77</v>
      </c>
      <c r="E259" s="62">
        <v>200</v>
      </c>
      <c r="F259" s="51">
        <v>135</v>
      </c>
      <c r="G259" s="119">
        <f t="shared" si="4"/>
        <v>67.5</v>
      </c>
    </row>
    <row r="260" spans="1:7" ht="13.5">
      <c r="A260" s="225"/>
      <c r="B260" s="225"/>
      <c r="C260" s="40">
        <v>4430</v>
      </c>
      <c r="D260" s="157" t="s">
        <v>50</v>
      </c>
      <c r="E260" s="62">
        <v>1130</v>
      </c>
      <c r="F260" s="51">
        <v>1096.73</v>
      </c>
      <c r="G260" s="119">
        <f t="shared" si="4"/>
        <v>97.05575221238938</v>
      </c>
    </row>
    <row r="261" spans="1:7" ht="30" customHeight="1">
      <c r="A261" s="225"/>
      <c r="B261" s="225"/>
      <c r="C261" s="42">
        <v>4440</v>
      </c>
      <c r="D261" s="171" t="s">
        <v>87</v>
      </c>
      <c r="E261" s="62">
        <v>39625</v>
      </c>
      <c r="F261" s="51">
        <v>39625</v>
      </c>
      <c r="G261" s="119">
        <f t="shared" si="4"/>
        <v>100</v>
      </c>
    </row>
    <row r="262" spans="1:7" ht="30" customHeight="1">
      <c r="A262" s="255"/>
      <c r="B262" s="225"/>
      <c r="C262" s="42">
        <v>4700</v>
      </c>
      <c r="D262" s="157" t="s">
        <v>173</v>
      </c>
      <c r="E262" s="62">
        <v>160</v>
      </c>
      <c r="F262" s="51">
        <v>160</v>
      </c>
      <c r="G262" s="119">
        <f t="shared" si="4"/>
        <v>100</v>
      </c>
    </row>
    <row r="263" spans="1:7" ht="14.25">
      <c r="A263" s="256"/>
      <c r="B263" s="226">
        <v>80110</v>
      </c>
      <c r="C263" s="75"/>
      <c r="D263" s="173" t="s">
        <v>12</v>
      </c>
      <c r="E263" s="99">
        <f>SUM(E264:E279)</f>
        <v>1445384</v>
      </c>
      <c r="F263" s="99">
        <f>SUM(F264:F279)</f>
        <v>1442310.6</v>
      </c>
      <c r="G263" s="123">
        <f t="shared" si="4"/>
        <v>99.78736446508334</v>
      </c>
    </row>
    <row r="264" spans="1:7" ht="13.5">
      <c r="A264" s="67"/>
      <c r="B264" s="67"/>
      <c r="C264" s="49">
        <v>3020</v>
      </c>
      <c r="D264" s="155" t="s">
        <v>80</v>
      </c>
      <c r="E264" s="64">
        <v>63891</v>
      </c>
      <c r="F264" s="51">
        <v>63800.7</v>
      </c>
      <c r="G264" s="119">
        <f t="shared" si="4"/>
        <v>99.85866553974738</v>
      </c>
    </row>
    <row r="265" spans="1:7" ht="13.5">
      <c r="A265" s="67"/>
      <c r="B265" s="67"/>
      <c r="C265" s="49">
        <v>4010</v>
      </c>
      <c r="D265" s="155" t="s">
        <v>88</v>
      </c>
      <c r="E265" s="64">
        <v>949016</v>
      </c>
      <c r="F265" s="51">
        <v>948057.19</v>
      </c>
      <c r="G265" s="119">
        <f t="shared" si="4"/>
        <v>99.89896798367994</v>
      </c>
    </row>
    <row r="266" spans="1:7" ht="13.5">
      <c r="A266" s="67"/>
      <c r="B266" s="67"/>
      <c r="C266" s="49">
        <v>4040</v>
      </c>
      <c r="D266" s="157" t="s">
        <v>82</v>
      </c>
      <c r="E266" s="64">
        <v>86230</v>
      </c>
      <c r="F266" s="51">
        <v>86122.3</v>
      </c>
      <c r="G266" s="119">
        <f t="shared" si="4"/>
        <v>99.8751014728053</v>
      </c>
    </row>
    <row r="267" spans="1:7" ht="13.5">
      <c r="A267" s="67"/>
      <c r="B267" s="67"/>
      <c r="C267" s="65">
        <v>4110</v>
      </c>
      <c r="D267" s="155" t="s">
        <v>83</v>
      </c>
      <c r="E267" s="64">
        <v>176665</v>
      </c>
      <c r="F267" s="51">
        <v>176262.14</v>
      </c>
      <c r="G267" s="119">
        <f t="shared" si="4"/>
        <v>99.77196388645176</v>
      </c>
    </row>
    <row r="268" spans="1:7" ht="13.5">
      <c r="A268" s="67"/>
      <c r="B268" s="67"/>
      <c r="C268" s="65">
        <v>4120</v>
      </c>
      <c r="D268" s="155" t="s">
        <v>84</v>
      </c>
      <c r="E268" s="64">
        <v>20782</v>
      </c>
      <c r="F268" s="51">
        <v>20193.54</v>
      </c>
      <c r="G268" s="119">
        <f t="shared" si="4"/>
        <v>97.16841497449717</v>
      </c>
    </row>
    <row r="269" spans="1:7" ht="13.5">
      <c r="A269" s="67"/>
      <c r="B269" s="67"/>
      <c r="C269" s="65">
        <v>4170</v>
      </c>
      <c r="D269" s="155" t="s">
        <v>70</v>
      </c>
      <c r="E269" s="64">
        <v>750</v>
      </c>
      <c r="F269" s="51">
        <v>701.2</v>
      </c>
      <c r="G269" s="119">
        <f t="shared" si="4"/>
        <v>93.49333333333334</v>
      </c>
    </row>
    <row r="270" spans="1:7" ht="13.5">
      <c r="A270" s="67"/>
      <c r="B270" s="67"/>
      <c r="C270" s="49">
        <v>4210</v>
      </c>
      <c r="D270" s="155" t="s">
        <v>85</v>
      </c>
      <c r="E270" s="64">
        <v>46759.75</v>
      </c>
      <c r="F270" s="51">
        <v>46538.82</v>
      </c>
      <c r="G270" s="119">
        <f t="shared" si="4"/>
        <v>99.52752099829448</v>
      </c>
    </row>
    <row r="271" spans="1:7" ht="27">
      <c r="A271" s="67"/>
      <c r="B271" s="67"/>
      <c r="C271" s="65">
        <v>4240</v>
      </c>
      <c r="D271" s="155" t="s">
        <v>89</v>
      </c>
      <c r="E271" s="64">
        <v>16341.28</v>
      </c>
      <c r="F271" s="51">
        <v>16040.92</v>
      </c>
      <c r="G271" s="119">
        <f t="shared" si="4"/>
        <v>98.16195548941087</v>
      </c>
    </row>
    <row r="272" spans="1:7" ht="13.5">
      <c r="A272" s="67"/>
      <c r="B272" s="67"/>
      <c r="C272" s="49">
        <v>4260</v>
      </c>
      <c r="D272" s="155" t="s">
        <v>49</v>
      </c>
      <c r="E272" s="64">
        <v>11200</v>
      </c>
      <c r="F272" s="51">
        <v>11191.69</v>
      </c>
      <c r="G272" s="119">
        <f t="shared" si="4"/>
        <v>99.92580357142857</v>
      </c>
    </row>
    <row r="273" spans="1:7" ht="13.5">
      <c r="A273" s="67"/>
      <c r="B273" s="67"/>
      <c r="C273" s="49">
        <v>4280</v>
      </c>
      <c r="D273" s="155" t="s">
        <v>86</v>
      </c>
      <c r="E273" s="64">
        <v>600</v>
      </c>
      <c r="F273" s="51">
        <v>585</v>
      </c>
      <c r="G273" s="119">
        <f t="shared" si="4"/>
        <v>97.5</v>
      </c>
    </row>
    <row r="274" spans="1:7" ht="13.5">
      <c r="A274" s="67"/>
      <c r="B274" s="67"/>
      <c r="C274" s="49">
        <v>4300</v>
      </c>
      <c r="D274" s="155" t="s">
        <v>45</v>
      </c>
      <c r="E274" s="64">
        <v>7573.97</v>
      </c>
      <c r="F274" s="51">
        <v>7553.8</v>
      </c>
      <c r="G274" s="119">
        <f t="shared" si="4"/>
        <v>99.73369316223855</v>
      </c>
    </row>
    <row r="275" spans="1:7" ht="13.5">
      <c r="A275" s="67"/>
      <c r="B275" s="67"/>
      <c r="C275" s="49">
        <v>4360</v>
      </c>
      <c r="D275" s="171" t="s">
        <v>221</v>
      </c>
      <c r="E275" s="64">
        <v>2700</v>
      </c>
      <c r="F275" s="51">
        <v>2605.5</v>
      </c>
      <c r="G275" s="119">
        <f t="shared" si="4"/>
        <v>96.5</v>
      </c>
    </row>
    <row r="276" spans="1:7" ht="13.5">
      <c r="A276" s="67"/>
      <c r="B276" s="67"/>
      <c r="C276" s="65">
        <v>4410</v>
      </c>
      <c r="D276" s="155" t="s">
        <v>77</v>
      </c>
      <c r="E276" s="64">
        <v>2600</v>
      </c>
      <c r="F276" s="51">
        <v>2560.8</v>
      </c>
      <c r="G276" s="119">
        <f t="shared" si="4"/>
        <v>98.4923076923077</v>
      </c>
    </row>
    <row r="277" spans="1:7" ht="13.5">
      <c r="A277" s="67"/>
      <c r="B277" s="67"/>
      <c r="C277" s="49">
        <v>4430</v>
      </c>
      <c r="D277" s="155" t="s">
        <v>50</v>
      </c>
      <c r="E277" s="64">
        <v>1000</v>
      </c>
      <c r="F277" s="51">
        <v>862</v>
      </c>
      <c r="G277" s="119">
        <f t="shared" si="4"/>
        <v>86.2</v>
      </c>
    </row>
    <row r="278" spans="1:7" ht="27">
      <c r="A278" s="67"/>
      <c r="B278" s="67"/>
      <c r="C278" s="49">
        <v>4440</v>
      </c>
      <c r="D278" s="155" t="s">
        <v>78</v>
      </c>
      <c r="E278" s="64">
        <v>59175</v>
      </c>
      <c r="F278" s="51">
        <v>59175</v>
      </c>
      <c r="G278" s="119">
        <f t="shared" si="4"/>
        <v>100</v>
      </c>
    </row>
    <row r="279" spans="1:7" ht="27">
      <c r="A279" s="67"/>
      <c r="B279" s="67"/>
      <c r="C279" s="49">
        <v>4700</v>
      </c>
      <c r="D279" s="155" t="s">
        <v>79</v>
      </c>
      <c r="E279" s="64">
        <v>100</v>
      </c>
      <c r="F279" s="51">
        <v>60</v>
      </c>
      <c r="G279" s="119">
        <f t="shared" si="4"/>
        <v>60</v>
      </c>
    </row>
    <row r="280" spans="1:7" ht="14.25">
      <c r="A280" s="256"/>
      <c r="B280" s="227">
        <v>80113</v>
      </c>
      <c r="C280" s="76"/>
      <c r="D280" s="174" t="s">
        <v>29</v>
      </c>
      <c r="E280" s="100">
        <f>SUM(E281:E285)</f>
        <v>148189</v>
      </c>
      <c r="F280" s="100">
        <f>SUM(F281:F285)</f>
        <v>133137.69</v>
      </c>
      <c r="G280" s="123">
        <f t="shared" si="4"/>
        <v>89.8431664968385</v>
      </c>
    </row>
    <row r="281" spans="1:7" ht="41.25">
      <c r="A281" s="257"/>
      <c r="B281" s="228"/>
      <c r="C281" s="43">
        <v>2310</v>
      </c>
      <c r="D281" s="175" t="s">
        <v>172</v>
      </c>
      <c r="E281" s="66">
        <v>26334</v>
      </c>
      <c r="F281" s="51">
        <v>20139.09</v>
      </c>
      <c r="G281" s="119">
        <f t="shared" si="4"/>
        <v>76.4756208703577</v>
      </c>
    </row>
    <row r="282" spans="1:7" ht="13.5">
      <c r="A282" s="257"/>
      <c r="B282" s="228"/>
      <c r="C282" s="43">
        <v>4110</v>
      </c>
      <c r="D282" s="175" t="s">
        <v>83</v>
      </c>
      <c r="E282" s="66">
        <v>855</v>
      </c>
      <c r="F282" s="51">
        <v>769.5</v>
      </c>
      <c r="G282" s="119">
        <f t="shared" si="4"/>
        <v>90</v>
      </c>
    </row>
    <row r="283" spans="1:7" ht="13.5">
      <c r="A283" s="257"/>
      <c r="B283" s="228"/>
      <c r="C283" s="43">
        <v>4170</v>
      </c>
      <c r="D283" s="175" t="s">
        <v>70</v>
      </c>
      <c r="E283" s="66">
        <v>5000</v>
      </c>
      <c r="F283" s="51">
        <v>5000</v>
      </c>
      <c r="G283" s="119">
        <f t="shared" si="4"/>
        <v>100</v>
      </c>
    </row>
    <row r="284" spans="1:7" ht="13.5">
      <c r="A284" s="229"/>
      <c r="B284" s="229"/>
      <c r="C284" s="1">
        <v>4300</v>
      </c>
      <c r="D284" s="176" t="s">
        <v>56</v>
      </c>
      <c r="E284" s="64">
        <v>97000</v>
      </c>
      <c r="F284" s="51">
        <v>94782.23</v>
      </c>
      <c r="G284" s="119">
        <f t="shared" si="4"/>
        <v>97.71363917525773</v>
      </c>
    </row>
    <row r="285" spans="1:7" ht="41.25">
      <c r="A285" s="229"/>
      <c r="B285" s="229"/>
      <c r="C285" s="1">
        <v>4330</v>
      </c>
      <c r="D285" s="176" t="s">
        <v>194</v>
      </c>
      <c r="E285" s="64">
        <v>19000</v>
      </c>
      <c r="F285" s="51">
        <v>12446.87</v>
      </c>
      <c r="G285" s="119">
        <f t="shared" si="4"/>
        <v>65.50984210526316</v>
      </c>
    </row>
    <row r="286" spans="1:7" ht="14.25">
      <c r="A286" s="256"/>
      <c r="B286" s="226">
        <v>80146</v>
      </c>
      <c r="C286" s="75"/>
      <c r="D286" s="173" t="s">
        <v>30</v>
      </c>
      <c r="E286" s="99">
        <f>SUM(E287:E289)</f>
        <v>18024</v>
      </c>
      <c r="F286" s="99">
        <f>SUM(F287:F289)</f>
        <v>14505.33</v>
      </c>
      <c r="G286" s="123">
        <f t="shared" si="4"/>
        <v>80.47786284953395</v>
      </c>
    </row>
    <row r="287" spans="1:7" ht="13.5">
      <c r="A287" s="67"/>
      <c r="B287" s="67"/>
      <c r="C287" s="68">
        <v>4300</v>
      </c>
      <c r="D287" s="177" t="s">
        <v>56</v>
      </c>
      <c r="E287" s="51">
        <v>5500</v>
      </c>
      <c r="F287" s="51">
        <v>4640</v>
      </c>
      <c r="G287" s="119">
        <f t="shared" si="4"/>
        <v>84.36363636363636</v>
      </c>
    </row>
    <row r="288" spans="1:7" ht="13.5">
      <c r="A288" s="67"/>
      <c r="B288" s="67"/>
      <c r="C288" s="68">
        <v>4410</v>
      </c>
      <c r="D288" s="177" t="s">
        <v>77</v>
      </c>
      <c r="E288" s="51">
        <v>3524</v>
      </c>
      <c r="F288" s="51">
        <v>2185.1</v>
      </c>
      <c r="G288" s="119">
        <f t="shared" si="4"/>
        <v>62.00624290578888</v>
      </c>
    </row>
    <row r="289" spans="1:7" ht="27">
      <c r="A289" s="67"/>
      <c r="B289" s="67"/>
      <c r="C289" s="68">
        <v>4700</v>
      </c>
      <c r="D289" s="178" t="s">
        <v>91</v>
      </c>
      <c r="E289" s="51">
        <v>9000</v>
      </c>
      <c r="F289" s="51">
        <v>7680.23</v>
      </c>
      <c r="G289" s="119">
        <f t="shared" si="4"/>
        <v>85.33588888888889</v>
      </c>
    </row>
    <row r="290" spans="1:7" ht="15.75">
      <c r="A290" s="258"/>
      <c r="B290" s="230">
        <v>80148</v>
      </c>
      <c r="C290" s="52"/>
      <c r="D290" s="179" t="s">
        <v>179</v>
      </c>
      <c r="E290" s="101">
        <f>SUM(E291:E303)</f>
        <v>434181</v>
      </c>
      <c r="F290" s="101">
        <f>SUM(F291:F303)</f>
        <v>397916.26000000007</v>
      </c>
      <c r="G290" s="130">
        <f t="shared" si="4"/>
        <v>91.64755251841974</v>
      </c>
    </row>
    <row r="291" spans="1:7" ht="13.5">
      <c r="A291" s="67"/>
      <c r="B291" s="231"/>
      <c r="C291" s="68">
        <v>4010</v>
      </c>
      <c r="D291" s="178" t="s">
        <v>88</v>
      </c>
      <c r="E291" s="51">
        <v>194885</v>
      </c>
      <c r="F291" s="51">
        <v>194570.7</v>
      </c>
      <c r="G291" s="119">
        <f t="shared" si="4"/>
        <v>99.83872540216025</v>
      </c>
    </row>
    <row r="292" spans="1:7" ht="13.5">
      <c r="A292" s="67"/>
      <c r="B292" s="231"/>
      <c r="C292" s="68">
        <v>4040</v>
      </c>
      <c r="D292" s="178" t="s">
        <v>113</v>
      </c>
      <c r="E292" s="51">
        <v>12992</v>
      </c>
      <c r="F292" s="51">
        <v>12723.2</v>
      </c>
      <c r="G292" s="119">
        <f t="shared" si="4"/>
        <v>97.93103448275863</v>
      </c>
    </row>
    <row r="293" spans="1:7" ht="13.5">
      <c r="A293" s="67"/>
      <c r="B293" s="231"/>
      <c r="C293" s="68">
        <v>4110</v>
      </c>
      <c r="D293" s="178" t="s">
        <v>83</v>
      </c>
      <c r="E293" s="51">
        <v>34238</v>
      </c>
      <c r="F293" s="51">
        <v>33928.23</v>
      </c>
      <c r="G293" s="119">
        <f t="shared" si="4"/>
        <v>99.09524504936037</v>
      </c>
    </row>
    <row r="294" spans="1:7" ht="13.5">
      <c r="A294" s="67"/>
      <c r="B294" s="231"/>
      <c r="C294" s="68">
        <v>4120</v>
      </c>
      <c r="D294" s="178" t="s">
        <v>84</v>
      </c>
      <c r="E294" s="51">
        <v>3551</v>
      </c>
      <c r="F294" s="51">
        <v>3286.55</v>
      </c>
      <c r="G294" s="119">
        <f t="shared" si="4"/>
        <v>92.55280202759786</v>
      </c>
    </row>
    <row r="295" spans="1:7" ht="13.5">
      <c r="A295" s="67"/>
      <c r="B295" s="231"/>
      <c r="C295" s="68">
        <v>4170</v>
      </c>
      <c r="D295" s="178" t="s">
        <v>70</v>
      </c>
      <c r="E295" s="51">
        <v>14350</v>
      </c>
      <c r="F295" s="51">
        <v>14286.56</v>
      </c>
      <c r="G295" s="119">
        <f t="shared" si="4"/>
        <v>99.5579094076655</v>
      </c>
    </row>
    <row r="296" spans="1:7" ht="13.5">
      <c r="A296" s="67"/>
      <c r="B296" s="231"/>
      <c r="C296" s="68">
        <v>4210</v>
      </c>
      <c r="D296" s="178" t="s">
        <v>60</v>
      </c>
      <c r="E296" s="51">
        <v>25755</v>
      </c>
      <c r="F296" s="51">
        <v>25504.02</v>
      </c>
      <c r="G296" s="119">
        <f t="shared" si="4"/>
        <v>99.0255096097845</v>
      </c>
    </row>
    <row r="297" spans="1:7" ht="13.5">
      <c r="A297" s="67"/>
      <c r="B297" s="231"/>
      <c r="C297" s="68">
        <v>4220</v>
      </c>
      <c r="D297" s="178" t="s">
        <v>90</v>
      </c>
      <c r="E297" s="51">
        <v>114439</v>
      </c>
      <c r="F297" s="51">
        <v>80468.02</v>
      </c>
      <c r="G297" s="119">
        <f t="shared" si="4"/>
        <v>70.31520722830504</v>
      </c>
    </row>
    <row r="298" spans="1:7" ht="13.5">
      <c r="A298" s="67"/>
      <c r="B298" s="231"/>
      <c r="C298" s="68">
        <v>4260</v>
      </c>
      <c r="D298" s="178" t="s">
        <v>44</v>
      </c>
      <c r="E298" s="51">
        <v>21000</v>
      </c>
      <c r="F298" s="51">
        <v>20757.07</v>
      </c>
      <c r="G298" s="119">
        <f t="shared" si="4"/>
        <v>98.84319047619047</v>
      </c>
    </row>
    <row r="299" spans="1:7" ht="13.5">
      <c r="A299" s="67"/>
      <c r="B299" s="231"/>
      <c r="C299" s="68">
        <v>4280</v>
      </c>
      <c r="D299" s="178" t="s">
        <v>86</v>
      </c>
      <c r="E299" s="51">
        <v>500</v>
      </c>
      <c r="F299" s="51">
        <v>252</v>
      </c>
      <c r="G299" s="119">
        <f t="shared" si="4"/>
        <v>50.4</v>
      </c>
    </row>
    <row r="300" spans="1:7" ht="13.5">
      <c r="A300" s="67"/>
      <c r="B300" s="231"/>
      <c r="C300" s="68">
        <v>4300</v>
      </c>
      <c r="D300" s="178" t="s">
        <v>56</v>
      </c>
      <c r="E300" s="51">
        <v>2700</v>
      </c>
      <c r="F300" s="51">
        <v>2449.53</v>
      </c>
      <c r="G300" s="119">
        <f t="shared" si="4"/>
        <v>90.72333333333334</v>
      </c>
    </row>
    <row r="301" spans="1:7" ht="13.5">
      <c r="A301" s="67"/>
      <c r="B301" s="231"/>
      <c r="C301" s="68">
        <v>4410</v>
      </c>
      <c r="D301" s="178" t="s">
        <v>77</v>
      </c>
      <c r="E301" s="51">
        <v>100</v>
      </c>
      <c r="F301" s="51">
        <v>45</v>
      </c>
      <c r="G301" s="119">
        <f t="shared" si="4"/>
        <v>45</v>
      </c>
    </row>
    <row r="302" spans="1:7" ht="13.5">
      <c r="A302" s="67"/>
      <c r="B302" s="231"/>
      <c r="C302" s="68">
        <v>4430</v>
      </c>
      <c r="D302" s="178" t="s">
        <v>50</v>
      </c>
      <c r="E302" s="51">
        <v>100</v>
      </c>
      <c r="F302" s="51">
        <v>74.38</v>
      </c>
      <c r="G302" s="119">
        <f t="shared" si="4"/>
        <v>74.38</v>
      </c>
    </row>
    <row r="303" spans="1:7" ht="27">
      <c r="A303" s="67"/>
      <c r="B303" s="231"/>
      <c r="C303" s="68">
        <v>4440</v>
      </c>
      <c r="D303" s="178" t="s">
        <v>78</v>
      </c>
      <c r="E303" s="51">
        <v>9571</v>
      </c>
      <c r="F303" s="51">
        <v>9571</v>
      </c>
      <c r="G303" s="119">
        <f t="shared" si="4"/>
        <v>100</v>
      </c>
    </row>
    <row r="304" spans="1:7" ht="72">
      <c r="A304" s="259"/>
      <c r="B304" s="232">
        <v>80149</v>
      </c>
      <c r="C304" s="69"/>
      <c r="D304" s="180" t="s">
        <v>232</v>
      </c>
      <c r="E304" s="70">
        <f>SUM(E305:E313)</f>
        <v>78468</v>
      </c>
      <c r="F304" s="70">
        <f>SUM(F305:F313)</f>
        <v>52311.99999999999</v>
      </c>
      <c r="G304" s="129">
        <f t="shared" si="4"/>
        <v>66.66666666666666</v>
      </c>
    </row>
    <row r="305" spans="1:7" ht="13.5">
      <c r="A305" s="67"/>
      <c r="B305" s="231"/>
      <c r="C305" s="68">
        <v>4010</v>
      </c>
      <c r="D305" s="178" t="s">
        <v>88</v>
      </c>
      <c r="E305" s="51">
        <v>54076</v>
      </c>
      <c r="F305" s="51">
        <v>36338.1</v>
      </c>
      <c r="G305" s="119">
        <f t="shared" si="4"/>
        <v>67.19820252977291</v>
      </c>
    </row>
    <row r="306" spans="1:7" ht="13.5">
      <c r="A306" s="67"/>
      <c r="B306" s="231"/>
      <c r="C306" s="68">
        <v>4110</v>
      </c>
      <c r="D306" s="178" t="s">
        <v>83</v>
      </c>
      <c r="E306" s="51">
        <v>12628</v>
      </c>
      <c r="F306" s="51">
        <v>6213.82</v>
      </c>
      <c r="G306" s="119">
        <f t="shared" si="4"/>
        <v>49.20668356034209</v>
      </c>
    </row>
    <row r="307" spans="1:7" ht="13.5">
      <c r="A307" s="67"/>
      <c r="B307" s="231"/>
      <c r="C307" s="68">
        <v>4120</v>
      </c>
      <c r="D307" s="178" t="s">
        <v>84</v>
      </c>
      <c r="E307" s="51">
        <v>1234</v>
      </c>
      <c r="F307" s="51">
        <v>890.28</v>
      </c>
      <c r="G307" s="119">
        <f t="shared" si="4"/>
        <v>72.14586709886548</v>
      </c>
    </row>
    <row r="308" spans="1:7" ht="13.5">
      <c r="A308" s="67"/>
      <c r="B308" s="231"/>
      <c r="C308" s="68">
        <v>4210</v>
      </c>
      <c r="D308" s="178" t="s">
        <v>60</v>
      </c>
      <c r="E308" s="51">
        <v>300</v>
      </c>
      <c r="F308" s="51">
        <v>215.13</v>
      </c>
      <c r="G308" s="119">
        <f t="shared" si="4"/>
        <v>71.71</v>
      </c>
    </row>
    <row r="309" spans="1:7" ht="27">
      <c r="A309" s="67"/>
      <c r="B309" s="231"/>
      <c r="C309" s="68">
        <v>4240</v>
      </c>
      <c r="D309" s="178" t="s">
        <v>89</v>
      </c>
      <c r="E309" s="51">
        <v>10000</v>
      </c>
      <c r="F309" s="51">
        <v>8518.14</v>
      </c>
      <c r="G309" s="119">
        <f t="shared" si="4"/>
        <v>85.1814</v>
      </c>
    </row>
    <row r="310" spans="1:7" ht="13.5">
      <c r="A310" s="67"/>
      <c r="B310" s="231"/>
      <c r="C310" s="68">
        <v>4260</v>
      </c>
      <c r="D310" s="178" t="s">
        <v>44</v>
      </c>
      <c r="E310" s="51">
        <v>100</v>
      </c>
      <c r="F310" s="51">
        <v>57.8</v>
      </c>
      <c r="G310" s="119">
        <f t="shared" si="4"/>
        <v>57.8</v>
      </c>
    </row>
    <row r="311" spans="1:7" ht="13.5">
      <c r="A311" s="67"/>
      <c r="B311" s="231"/>
      <c r="C311" s="68">
        <v>4300</v>
      </c>
      <c r="D311" s="178" t="s">
        <v>56</v>
      </c>
      <c r="E311" s="51">
        <v>90</v>
      </c>
      <c r="F311" s="51">
        <v>40.39</v>
      </c>
      <c r="G311" s="119">
        <f t="shared" si="4"/>
        <v>44.87777777777778</v>
      </c>
    </row>
    <row r="312" spans="1:7" ht="13.5">
      <c r="A312" s="67"/>
      <c r="B312" s="231"/>
      <c r="C312" s="68">
        <v>4360</v>
      </c>
      <c r="D312" s="178" t="s">
        <v>221</v>
      </c>
      <c r="E312" s="51">
        <v>30</v>
      </c>
      <c r="F312" s="51">
        <v>28.5</v>
      </c>
      <c r="G312" s="119">
        <f t="shared" si="4"/>
        <v>95</v>
      </c>
    </row>
    <row r="313" spans="1:7" ht="13.5">
      <c r="A313" s="67"/>
      <c r="B313" s="231"/>
      <c r="C313" s="68">
        <v>4430</v>
      </c>
      <c r="D313" s="178" t="s">
        <v>50</v>
      </c>
      <c r="E313" s="51">
        <v>10</v>
      </c>
      <c r="F313" s="51">
        <v>9.84</v>
      </c>
      <c r="G313" s="119">
        <f t="shared" si="4"/>
        <v>98.4</v>
      </c>
    </row>
    <row r="314" spans="1:7" ht="86.25">
      <c r="A314" s="259"/>
      <c r="B314" s="232">
        <v>80150</v>
      </c>
      <c r="C314" s="69"/>
      <c r="D314" s="180" t="s">
        <v>231</v>
      </c>
      <c r="E314" s="70">
        <f>SUM(E315:E323)</f>
        <v>193211</v>
      </c>
      <c r="F314" s="70">
        <f>SUM(F315:F323)</f>
        <v>177197.26</v>
      </c>
      <c r="G314" s="129">
        <f t="shared" si="4"/>
        <v>91.71178659600126</v>
      </c>
    </row>
    <row r="315" spans="1:7" ht="13.5">
      <c r="A315" s="67"/>
      <c r="B315" s="231"/>
      <c r="C315" s="68">
        <v>4010</v>
      </c>
      <c r="D315" s="178" t="s">
        <v>88</v>
      </c>
      <c r="E315" s="51">
        <v>143174</v>
      </c>
      <c r="F315" s="51">
        <v>142310.59</v>
      </c>
      <c r="G315" s="119">
        <f t="shared" si="4"/>
        <v>99.39695056364982</v>
      </c>
    </row>
    <row r="316" spans="1:7" ht="13.5">
      <c r="A316" s="67"/>
      <c r="B316" s="231"/>
      <c r="C316" s="68">
        <v>4110</v>
      </c>
      <c r="D316" s="178" t="s">
        <v>83</v>
      </c>
      <c r="E316" s="51">
        <v>27839</v>
      </c>
      <c r="F316" s="51">
        <v>24335.11</v>
      </c>
      <c r="G316" s="119">
        <f t="shared" si="4"/>
        <v>87.41373612557922</v>
      </c>
    </row>
    <row r="317" spans="1:7" ht="13.5">
      <c r="A317" s="67"/>
      <c r="B317" s="231"/>
      <c r="C317" s="68">
        <v>4120</v>
      </c>
      <c r="D317" s="178" t="s">
        <v>84</v>
      </c>
      <c r="E317" s="51">
        <v>4098</v>
      </c>
      <c r="F317" s="51">
        <v>3486.63</v>
      </c>
      <c r="G317" s="119">
        <f t="shared" si="4"/>
        <v>85.08125915080528</v>
      </c>
    </row>
    <row r="318" spans="1:7" ht="13.5">
      <c r="A318" s="67"/>
      <c r="B318" s="231"/>
      <c r="C318" s="68">
        <v>4210</v>
      </c>
      <c r="D318" s="178" t="s">
        <v>60</v>
      </c>
      <c r="E318" s="51">
        <v>3500</v>
      </c>
      <c r="F318" s="51">
        <v>742.29</v>
      </c>
      <c r="G318" s="119">
        <f t="shared" si="4"/>
        <v>21.20828571428571</v>
      </c>
    </row>
    <row r="319" spans="1:7" ht="27">
      <c r="A319" s="67"/>
      <c r="B319" s="231"/>
      <c r="C319" s="68">
        <v>4240</v>
      </c>
      <c r="D319" s="178" t="s">
        <v>89</v>
      </c>
      <c r="E319" s="51">
        <v>13500</v>
      </c>
      <c r="F319" s="51">
        <v>6004.74</v>
      </c>
      <c r="G319" s="119">
        <f t="shared" si="4"/>
        <v>44.47955555555556</v>
      </c>
    </row>
    <row r="320" spans="1:7" ht="13.5">
      <c r="A320" s="67"/>
      <c r="B320" s="231"/>
      <c r="C320" s="68">
        <v>4260</v>
      </c>
      <c r="D320" s="178" t="s">
        <v>44</v>
      </c>
      <c r="E320" s="51">
        <v>500</v>
      </c>
      <c r="F320" s="51">
        <v>170.36</v>
      </c>
      <c r="G320" s="119">
        <f t="shared" si="4"/>
        <v>34.072</v>
      </c>
    </row>
    <row r="321" spans="1:7" ht="13.5">
      <c r="A321" s="67"/>
      <c r="B321" s="231"/>
      <c r="C321" s="68">
        <v>4300</v>
      </c>
      <c r="D321" s="178" t="s">
        <v>56</v>
      </c>
      <c r="E321" s="51">
        <v>400</v>
      </c>
      <c r="F321" s="51">
        <v>91.54</v>
      </c>
      <c r="G321" s="119">
        <f t="shared" si="4"/>
        <v>22.885</v>
      </c>
    </row>
    <row r="322" spans="1:7" ht="13.5">
      <c r="A322" s="67"/>
      <c r="B322" s="231"/>
      <c r="C322" s="68">
        <v>4360</v>
      </c>
      <c r="D322" s="178" t="s">
        <v>221</v>
      </c>
      <c r="E322" s="51">
        <v>150</v>
      </c>
      <c r="F322" s="51">
        <v>43</v>
      </c>
      <c r="G322" s="119">
        <f t="shared" si="4"/>
        <v>28.666666666666668</v>
      </c>
    </row>
    <row r="323" spans="1:7" ht="27">
      <c r="A323" s="67"/>
      <c r="B323" s="231"/>
      <c r="C323" s="68">
        <v>4700</v>
      </c>
      <c r="D323" s="178" t="s">
        <v>188</v>
      </c>
      <c r="E323" s="51">
        <v>50</v>
      </c>
      <c r="F323" s="51">
        <v>13</v>
      </c>
      <c r="G323" s="119">
        <f t="shared" si="4"/>
        <v>26</v>
      </c>
    </row>
    <row r="324" spans="1:7" ht="14.25">
      <c r="A324" s="140"/>
      <c r="B324" s="208">
        <v>80195</v>
      </c>
      <c r="C324" s="44"/>
      <c r="D324" s="180" t="s">
        <v>76</v>
      </c>
      <c r="E324" s="70">
        <f>SUM(E325:E342)</f>
        <v>110229.98</v>
      </c>
      <c r="F324" s="70">
        <f>SUM(F325:F342)</f>
        <v>92941.53</v>
      </c>
      <c r="G324" s="123">
        <f t="shared" si="4"/>
        <v>84.31601820121895</v>
      </c>
    </row>
    <row r="325" spans="1:7" ht="13.5">
      <c r="A325" s="138"/>
      <c r="B325" s="213"/>
      <c r="C325" s="35">
        <v>4010</v>
      </c>
      <c r="D325" s="178" t="s">
        <v>88</v>
      </c>
      <c r="E325" s="50">
        <v>5000</v>
      </c>
      <c r="F325" s="50">
        <v>3200</v>
      </c>
      <c r="G325" s="119">
        <v>43</v>
      </c>
    </row>
    <row r="326" spans="1:7" ht="13.5">
      <c r="A326" s="138"/>
      <c r="B326" s="213"/>
      <c r="C326" s="35">
        <v>4110</v>
      </c>
      <c r="D326" s="178" t="s">
        <v>83</v>
      </c>
      <c r="E326" s="50">
        <v>2350</v>
      </c>
      <c r="F326" s="50">
        <v>1026</v>
      </c>
      <c r="G326" s="119">
        <f t="shared" si="4"/>
        <v>43.659574468085104</v>
      </c>
    </row>
    <row r="327" spans="1:7" ht="13.5">
      <c r="A327" s="138"/>
      <c r="B327" s="213"/>
      <c r="C327" s="35">
        <v>4120</v>
      </c>
      <c r="D327" s="178" t="s">
        <v>84</v>
      </c>
      <c r="E327" s="50">
        <v>40</v>
      </c>
      <c r="F327" s="50">
        <v>36.75</v>
      </c>
      <c r="G327" s="119"/>
    </row>
    <row r="328" spans="1:7" ht="13.5">
      <c r="A328" s="67"/>
      <c r="B328" s="67"/>
      <c r="C328" s="35">
        <v>4170</v>
      </c>
      <c r="D328" s="178" t="s">
        <v>70</v>
      </c>
      <c r="E328" s="51">
        <v>8748</v>
      </c>
      <c r="F328" s="51">
        <v>8650</v>
      </c>
      <c r="G328" s="119">
        <f t="shared" si="4"/>
        <v>98.87974394147233</v>
      </c>
    </row>
    <row r="329" spans="1:7" ht="13.5">
      <c r="A329" s="67"/>
      <c r="B329" s="67"/>
      <c r="C329" s="35">
        <v>4210</v>
      </c>
      <c r="D329" s="178" t="s">
        <v>60</v>
      </c>
      <c r="E329" s="51">
        <v>3560</v>
      </c>
      <c r="F329" s="51">
        <v>1605.73</v>
      </c>
      <c r="G329" s="119">
        <f t="shared" si="4"/>
        <v>45.10477528089888</v>
      </c>
    </row>
    <row r="330" spans="1:7" ht="13.5">
      <c r="A330" s="67"/>
      <c r="B330" s="67"/>
      <c r="C330" s="35">
        <v>4217</v>
      </c>
      <c r="D330" s="178" t="s">
        <v>60</v>
      </c>
      <c r="E330" s="51">
        <v>28198.7</v>
      </c>
      <c r="F330" s="51">
        <v>23559.2</v>
      </c>
      <c r="G330" s="119"/>
    </row>
    <row r="331" spans="1:7" ht="13.5">
      <c r="A331" s="67"/>
      <c r="B331" s="67"/>
      <c r="C331" s="35">
        <v>4219</v>
      </c>
      <c r="D331" s="178" t="s">
        <v>60</v>
      </c>
      <c r="E331" s="51">
        <v>4976.24</v>
      </c>
      <c r="F331" s="51">
        <v>4157.51</v>
      </c>
      <c r="G331" s="119"/>
    </row>
    <row r="332" spans="1:7" ht="13.5">
      <c r="A332" s="67"/>
      <c r="B332" s="67"/>
      <c r="C332" s="35">
        <v>4220</v>
      </c>
      <c r="D332" s="178" t="s">
        <v>90</v>
      </c>
      <c r="E332" s="51">
        <v>9802</v>
      </c>
      <c r="F332" s="51">
        <v>9757.33</v>
      </c>
      <c r="G332" s="119">
        <f t="shared" si="4"/>
        <v>99.54427667822893</v>
      </c>
    </row>
    <row r="333" spans="1:7" ht="13.5">
      <c r="A333" s="67"/>
      <c r="B333" s="67"/>
      <c r="C333" s="35">
        <v>4247</v>
      </c>
      <c r="D333" s="178"/>
      <c r="E333" s="51">
        <v>9350</v>
      </c>
      <c r="F333" s="51">
        <v>7720.44</v>
      </c>
      <c r="G333" s="119"/>
    </row>
    <row r="334" spans="1:7" ht="13.5">
      <c r="A334" s="67"/>
      <c r="B334" s="67"/>
      <c r="C334" s="35">
        <v>4249</v>
      </c>
      <c r="D334" s="178"/>
      <c r="E334" s="51">
        <v>1650</v>
      </c>
      <c r="F334" s="51">
        <v>1362.43</v>
      </c>
      <c r="G334" s="119"/>
    </row>
    <row r="335" spans="1:7" ht="13.5">
      <c r="A335" s="67"/>
      <c r="B335" s="67"/>
      <c r="C335" s="35">
        <v>4260</v>
      </c>
      <c r="D335" s="178" t="s">
        <v>44</v>
      </c>
      <c r="E335" s="51">
        <v>5000</v>
      </c>
      <c r="F335" s="51">
        <v>3729.78</v>
      </c>
      <c r="G335" s="119">
        <f t="shared" si="4"/>
        <v>74.5956</v>
      </c>
    </row>
    <row r="336" spans="1:7" ht="13.5">
      <c r="A336" s="67"/>
      <c r="B336" s="67"/>
      <c r="C336" s="35">
        <v>4300</v>
      </c>
      <c r="D336" s="178" t="s">
        <v>56</v>
      </c>
      <c r="E336" s="51">
        <v>13000</v>
      </c>
      <c r="F336" s="51">
        <v>12754</v>
      </c>
      <c r="G336" s="119">
        <f t="shared" si="4"/>
        <v>98.1076923076923</v>
      </c>
    </row>
    <row r="337" spans="1:7" ht="13.5">
      <c r="A337" s="67"/>
      <c r="B337" s="67"/>
      <c r="C337" s="35">
        <v>4307</v>
      </c>
      <c r="D337" s="178"/>
      <c r="E337" s="51">
        <v>3034.5</v>
      </c>
      <c r="F337" s="51">
        <v>3033.65</v>
      </c>
      <c r="G337" s="119"/>
    </row>
    <row r="338" spans="1:7" ht="13.5">
      <c r="A338" s="67"/>
      <c r="B338" s="67"/>
      <c r="C338" s="35">
        <v>4309</v>
      </c>
      <c r="D338" s="178"/>
      <c r="E338" s="51">
        <v>535.5</v>
      </c>
      <c r="F338" s="51">
        <v>535.35</v>
      </c>
      <c r="G338" s="119"/>
    </row>
    <row r="339" spans="1:7" ht="13.5">
      <c r="A339" s="67"/>
      <c r="B339" s="67"/>
      <c r="C339" s="35">
        <v>4360</v>
      </c>
      <c r="D339" s="178" t="s">
        <v>221</v>
      </c>
      <c r="E339" s="51">
        <v>500</v>
      </c>
      <c r="F339" s="51">
        <v>330.31</v>
      </c>
      <c r="G339" s="119">
        <f t="shared" si="4"/>
        <v>66.062</v>
      </c>
    </row>
    <row r="340" spans="1:7" ht="21" customHeight="1">
      <c r="A340" s="67"/>
      <c r="B340" s="67"/>
      <c r="C340" s="35">
        <v>4410</v>
      </c>
      <c r="D340" s="178" t="s">
        <v>77</v>
      </c>
      <c r="E340" s="51">
        <v>2000</v>
      </c>
      <c r="F340" s="51">
        <v>1012.5</v>
      </c>
      <c r="G340" s="119">
        <f t="shared" si="4"/>
        <v>50.625</v>
      </c>
    </row>
    <row r="341" spans="1:7" ht="26.25" customHeight="1">
      <c r="A341" s="67"/>
      <c r="B341" s="67"/>
      <c r="C341" s="68">
        <v>6067</v>
      </c>
      <c r="D341" s="178" t="s">
        <v>74</v>
      </c>
      <c r="E341" s="51">
        <v>10612.28</v>
      </c>
      <c r="F341" s="51">
        <v>8899.96</v>
      </c>
      <c r="G341" s="119"/>
    </row>
    <row r="342" spans="1:7" ht="33.75" customHeight="1">
      <c r="A342" s="67"/>
      <c r="B342" s="67"/>
      <c r="C342" s="68">
        <v>6069</v>
      </c>
      <c r="D342" s="178" t="s">
        <v>74</v>
      </c>
      <c r="E342" s="51">
        <v>1872.76</v>
      </c>
      <c r="F342" s="51">
        <v>1570.59</v>
      </c>
      <c r="G342" s="119"/>
    </row>
    <row r="343" spans="1:7" ht="13.5">
      <c r="A343" s="209">
        <v>851</v>
      </c>
      <c r="B343" s="196"/>
      <c r="C343" s="15"/>
      <c r="D343" s="158" t="s">
        <v>31</v>
      </c>
      <c r="E343" s="85">
        <f>SUM(E348,E344,)</f>
        <v>65000</v>
      </c>
      <c r="F343" s="85">
        <f>SUM(F348,F344,)</f>
        <v>55783.06999999999</v>
      </c>
      <c r="G343" s="124">
        <f t="shared" si="4"/>
        <v>85.82010769230767</v>
      </c>
    </row>
    <row r="344" spans="1:7" ht="14.25">
      <c r="A344" s="260"/>
      <c r="B344" s="217" t="s">
        <v>143</v>
      </c>
      <c r="C344" s="45"/>
      <c r="D344" s="164" t="s">
        <v>144</v>
      </c>
      <c r="E344" s="92">
        <f>SUM(E345:E347)</f>
        <v>3000</v>
      </c>
      <c r="F344" s="92">
        <f>SUM(F345:F347)</f>
        <v>1109.7</v>
      </c>
      <c r="G344" s="123">
        <f t="shared" si="4"/>
        <v>36.99</v>
      </c>
    </row>
    <row r="345" spans="1:7" ht="13.5">
      <c r="A345" s="247"/>
      <c r="B345" s="207"/>
      <c r="C345" s="60" t="s">
        <v>69</v>
      </c>
      <c r="D345" s="163" t="s">
        <v>70</v>
      </c>
      <c r="E345" s="91">
        <v>750</v>
      </c>
      <c r="F345" s="91">
        <v>0</v>
      </c>
      <c r="G345" s="126">
        <f t="shared" si="4"/>
        <v>0</v>
      </c>
    </row>
    <row r="346" spans="1:7" ht="13.5">
      <c r="A346" s="247"/>
      <c r="B346" s="247"/>
      <c r="C346" s="60" t="s">
        <v>59</v>
      </c>
      <c r="D346" s="163" t="s">
        <v>60</v>
      </c>
      <c r="E346" s="91">
        <v>2000</v>
      </c>
      <c r="F346" s="115">
        <v>959.7</v>
      </c>
      <c r="G346" s="272">
        <f t="shared" si="4"/>
        <v>47.985</v>
      </c>
    </row>
    <row r="347" spans="1:7" ht="13.5">
      <c r="A347" s="247"/>
      <c r="B347" s="247"/>
      <c r="C347" s="60" t="s">
        <v>58</v>
      </c>
      <c r="D347" s="163" t="s">
        <v>56</v>
      </c>
      <c r="E347" s="91">
        <v>250</v>
      </c>
      <c r="F347" s="115">
        <v>150</v>
      </c>
      <c r="G347" s="272">
        <f t="shared" si="4"/>
        <v>60</v>
      </c>
    </row>
    <row r="348" spans="1:7" ht="14.25">
      <c r="A348" s="246"/>
      <c r="B348" s="216" t="s">
        <v>128</v>
      </c>
      <c r="C348" s="24"/>
      <c r="D348" s="142" t="s">
        <v>32</v>
      </c>
      <c r="E348" s="94">
        <f>SUM(E349:E358)</f>
        <v>62000</v>
      </c>
      <c r="F348" s="70">
        <f>SUM(F349:F358)</f>
        <v>54673.369999999995</v>
      </c>
      <c r="G348" s="123">
        <f t="shared" si="4"/>
        <v>88.18285483870967</v>
      </c>
    </row>
    <row r="349" spans="1:7" ht="13.5">
      <c r="A349" s="199"/>
      <c r="B349" s="199"/>
      <c r="C349" s="12" t="s">
        <v>129</v>
      </c>
      <c r="D349" s="160" t="s">
        <v>130</v>
      </c>
      <c r="E349" s="88">
        <v>609</v>
      </c>
      <c r="F349" s="51">
        <v>240</v>
      </c>
      <c r="G349" s="119">
        <f t="shared" si="4"/>
        <v>39.40886699507389</v>
      </c>
    </row>
    <row r="350" spans="1:7" ht="13.5">
      <c r="A350" s="199"/>
      <c r="B350" s="199"/>
      <c r="C350" s="12" t="s">
        <v>101</v>
      </c>
      <c r="D350" s="160" t="s">
        <v>88</v>
      </c>
      <c r="E350" s="88">
        <v>17100</v>
      </c>
      <c r="F350" s="51">
        <v>15664.89</v>
      </c>
      <c r="G350" s="119">
        <f t="shared" si="4"/>
        <v>91.60754385964913</v>
      </c>
    </row>
    <row r="351" spans="1:7" ht="13.5">
      <c r="A351" s="199"/>
      <c r="B351" s="199"/>
      <c r="C351" s="12" t="s">
        <v>105</v>
      </c>
      <c r="D351" s="160" t="s">
        <v>113</v>
      </c>
      <c r="E351" s="88">
        <v>1530</v>
      </c>
      <c r="F351" s="51">
        <v>1190.19</v>
      </c>
      <c r="G351" s="119">
        <f t="shared" si="4"/>
        <v>77.79019607843138</v>
      </c>
    </row>
    <row r="352" spans="1:7" ht="13.5">
      <c r="A352" s="199"/>
      <c r="B352" s="199"/>
      <c r="C352" s="12" t="s">
        <v>106</v>
      </c>
      <c r="D352" s="160" t="s">
        <v>83</v>
      </c>
      <c r="E352" s="88">
        <v>3520</v>
      </c>
      <c r="F352" s="51">
        <v>3186.31</v>
      </c>
      <c r="G352" s="119">
        <f t="shared" si="4"/>
        <v>90.52017045454545</v>
      </c>
    </row>
    <row r="353" spans="1:7" ht="13.5">
      <c r="A353" s="199"/>
      <c r="B353" s="199"/>
      <c r="C353" s="12" t="s">
        <v>107</v>
      </c>
      <c r="D353" s="160" t="s">
        <v>84</v>
      </c>
      <c r="E353" s="88">
        <v>504</v>
      </c>
      <c r="F353" s="51">
        <v>0</v>
      </c>
      <c r="G353" s="119">
        <f t="shared" si="4"/>
        <v>0</v>
      </c>
    </row>
    <row r="354" spans="1:7" ht="13.5">
      <c r="A354" s="274"/>
      <c r="B354" s="198"/>
      <c r="C354" s="10">
        <v>4210</v>
      </c>
      <c r="D354" s="141" t="s">
        <v>37</v>
      </c>
      <c r="E354" s="87">
        <v>9000</v>
      </c>
      <c r="F354" s="51">
        <v>7086.68</v>
      </c>
      <c r="G354" s="119">
        <f t="shared" si="4"/>
        <v>78.74088888888889</v>
      </c>
    </row>
    <row r="355" spans="1:7" ht="13.5">
      <c r="A355" s="274"/>
      <c r="B355" s="198"/>
      <c r="C355" s="10">
        <v>4300</v>
      </c>
      <c r="D355" s="141" t="s">
        <v>45</v>
      </c>
      <c r="E355" s="87">
        <v>27467</v>
      </c>
      <c r="F355" s="51">
        <v>25683.3</v>
      </c>
      <c r="G355" s="119">
        <f t="shared" si="4"/>
        <v>93.50602541231295</v>
      </c>
    </row>
    <row r="356" spans="1:7" ht="13.5">
      <c r="A356" s="274"/>
      <c r="B356" s="198"/>
      <c r="C356" s="10" t="s">
        <v>110</v>
      </c>
      <c r="D356" s="141" t="s">
        <v>46</v>
      </c>
      <c r="E356" s="87">
        <v>600</v>
      </c>
      <c r="F356" s="51">
        <v>69</v>
      </c>
      <c r="G356" s="119">
        <f t="shared" si="4"/>
        <v>11.5</v>
      </c>
    </row>
    <row r="357" spans="1:7" ht="27">
      <c r="A357" s="198"/>
      <c r="B357" s="198"/>
      <c r="C357" s="10" t="s">
        <v>111</v>
      </c>
      <c r="D357" s="141" t="s">
        <v>78</v>
      </c>
      <c r="E357" s="87">
        <v>547</v>
      </c>
      <c r="F357" s="51">
        <v>547</v>
      </c>
      <c r="G357" s="119">
        <f t="shared" si="4"/>
        <v>100</v>
      </c>
    </row>
    <row r="358" spans="1:7" ht="27">
      <c r="A358" s="198"/>
      <c r="B358" s="198"/>
      <c r="C358" s="10" t="s">
        <v>93</v>
      </c>
      <c r="D358" s="141" t="s">
        <v>94</v>
      </c>
      <c r="E358" s="87">
        <v>1123</v>
      </c>
      <c r="F358" s="51">
        <v>1006</v>
      </c>
      <c r="G358" s="119">
        <f t="shared" si="4"/>
        <v>89.58147818343723</v>
      </c>
    </row>
    <row r="359" spans="1:7" ht="15">
      <c r="A359" s="209" t="s">
        <v>63</v>
      </c>
      <c r="B359" s="196"/>
      <c r="C359" s="5"/>
      <c r="D359" s="153" t="s">
        <v>13</v>
      </c>
      <c r="E359" s="85">
        <f>SUM(E441,E434,E405,E403,E400,E397,E395,E382,E378,E376,E360,)</f>
        <v>3421340.250000001</v>
      </c>
      <c r="F359" s="85">
        <f>SUM(F441,F434,F405,F403,F400,F397,F395,F382,F378,F376,F360,)</f>
        <v>3339362.5199999996</v>
      </c>
      <c r="G359" s="124">
        <f aca="true" t="shared" si="5" ref="G359:G415">F359/E359*100</f>
        <v>97.60392933734079</v>
      </c>
    </row>
    <row r="360" spans="1:7" ht="14.25">
      <c r="A360" s="261"/>
      <c r="B360" s="233">
        <v>85203</v>
      </c>
      <c r="C360" s="46"/>
      <c r="D360" s="142" t="s">
        <v>131</v>
      </c>
      <c r="E360" s="102">
        <f>SUM(E361:E375)</f>
        <v>573633.01</v>
      </c>
      <c r="F360" s="102">
        <f>SUM(F361:F375)</f>
        <v>573633.01</v>
      </c>
      <c r="G360" s="123">
        <f t="shared" si="5"/>
        <v>100</v>
      </c>
    </row>
    <row r="361" spans="1:7" ht="13.5">
      <c r="A361" s="146"/>
      <c r="B361" s="143"/>
      <c r="C361" s="27">
        <v>4010</v>
      </c>
      <c r="D361" s="144" t="s">
        <v>88</v>
      </c>
      <c r="E361" s="103">
        <v>251260</v>
      </c>
      <c r="F361" s="51">
        <v>251260</v>
      </c>
      <c r="G361" s="119">
        <f t="shared" si="5"/>
        <v>100</v>
      </c>
    </row>
    <row r="362" spans="1:7" ht="18" customHeight="1">
      <c r="A362" s="146"/>
      <c r="B362" s="143"/>
      <c r="C362" s="27">
        <v>4040</v>
      </c>
      <c r="D362" s="144" t="s">
        <v>113</v>
      </c>
      <c r="E362" s="103">
        <v>18954.38</v>
      </c>
      <c r="F362" s="51">
        <v>18954.38</v>
      </c>
      <c r="G362" s="119">
        <f t="shared" si="5"/>
        <v>100</v>
      </c>
    </row>
    <row r="363" spans="1:7" ht="18" customHeight="1">
      <c r="A363" s="146"/>
      <c r="B363" s="143"/>
      <c r="C363" s="27">
        <v>4110</v>
      </c>
      <c r="D363" s="144" t="s">
        <v>83</v>
      </c>
      <c r="E363" s="103">
        <v>49217.14</v>
      </c>
      <c r="F363" s="51">
        <v>49217.14</v>
      </c>
      <c r="G363" s="119">
        <f t="shared" si="5"/>
        <v>100</v>
      </c>
    </row>
    <row r="364" spans="1:7" ht="18" customHeight="1">
      <c r="A364" s="146"/>
      <c r="B364" s="143"/>
      <c r="C364" s="27">
        <v>4120</v>
      </c>
      <c r="D364" s="144" t="s">
        <v>84</v>
      </c>
      <c r="E364" s="103">
        <v>4184.02</v>
      </c>
      <c r="F364" s="51">
        <v>4184.02</v>
      </c>
      <c r="G364" s="119">
        <f t="shared" si="5"/>
        <v>100</v>
      </c>
    </row>
    <row r="365" spans="1:7" ht="18" customHeight="1">
      <c r="A365" s="146"/>
      <c r="B365" s="143"/>
      <c r="C365" s="27">
        <v>4210</v>
      </c>
      <c r="D365" s="144" t="s">
        <v>60</v>
      </c>
      <c r="E365" s="103">
        <v>45649.4</v>
      </c>
      <c r="F365" s="51">
        <v>45649.4</v>
      </c>
      <c r="G365" s="119">
        <f t="shared" si="5"/>
        <v>100</v>
      </c>
    </row>
    <row r="366" spans="1:7" ht="18" customHeight="1">
      <c r="A366" s="146"/>
      <c r="B366" s="143"/>
      <c r="C366" s="27">
        <v>4220</v>
      </c>
      <c r="D366" s="144" t="s">
        <v>90</v>
      </c>
      <c r="E366" s="103">
        <v>7684.47</v>
      </c>
      <c r="F366" s="51">
        <v>7684.47</v>
      </c>
      <c r="G366" s="119">
        <f t="shared" si="5"/>
        <v>100</v>
      </c>
    </row>
    <row r="367" spans="1:7" ht="31.5" customHeight="1">
      <c r="A367" s="146"/>
      <c r="B367" s="143"/>
      <c r="C367" s="27">
        <v>4230</v>
      </c>
      <c r="D367" s="144" t="s">
        <v>145</v>
      </c>
      <c r="E367" s="103">
        <v>600</v>
      </c>
      <c r="F367" s="51">
        <v>600</v>
      </c>
      <c r="G367" s="119">
        <f t="shared" si="5"/>
        <v>100</v>
      </c>
    </row>
    <row r="368" spans="1:7" ht="13.5">
      <c r="A368" s="146"/>
      <c r="B368" s="143"/>
      <c r="C368" s="27">
        <v>4260</v>
      </c>
      <c r="D368" s="144" t="s">
        <v>44</v>
      </c>
      <c r="E368" s="103">
        <v>19600.2</v>
      </c>
      <c r="F368" s="51">
        <v>19600.2</v>
      </c>
      <c r="G368" s="119">
        <f t="shared" si="5"/>
        <v>100</v>
      </c>
    </row>
    <row r="369" spans="1:7" ht="13.5">
      <c r="A369" s="146"/>
      <c r="B369" s="143"/>
      <c r="C369" s="27">
        <v>4300</v>
      </c>
      <c r="D369" s="144" t="s">
        <v>56</v>
      </c>
      <c r="E369" s="103">
        <v>9334.57</v>
      </c>
      <c r="F369" s="51">
        <v>9334.57</v>
      </c>
      <c r="G369" s="119">
        <f t="shared" si="5"/>
        <v>100</v>
      </c>
    </row>
    <row r="370" spans="1:7" ht="13.5">
      <c r="A370" s="146"/>
      <c r="B370" s="143"/>
      <c r="C370" s="27">
        <v>4360</v>
      </c>
      <c r="D370" s="144" t="s">
        <v>230</v>
      </c>
      <c r="E370" s="103">
        <v>2722.82</v>
      </c>
      <c r="F370" s="51">
        <v>2722.82</v>
      </c>
      <c r="G370" s="119">
        <f t="shared" si="5"/>
        <v>100</v>
      </c>
    </row>
    <row r="371" spans="1:7" ht="13.5">
      <c r="A371" s="146"/>
      <c r="B371" s="143"/>
      <c r="C371" s="27">
        <v>4410</v>
      </c>
      <c r="D371" s="144" t="s">
        <v>46</v>
      </c>
      <c r="E371" s="103">
        <v>1426</v>
      </c>
      <c r="F371" s="51">
        <v>1426</v>
      </c>
      <c r="G371" s="119">
        <f t="shared" si="5"/>
        <v>100</v>
      </c>
    </row>
    <row r="372" spans="1:7" ht="13.5">
      <c r="A372" s="146"/>
      <c r="B372" s="143"/>
      <c r="C372" s="27">
        <v>4430</v>
      </c>
      <c r="D372" s="144" t="s">
        <v>50</v>
      </c>
      <c r="E372" s="103">
        <v>4772</v>
      </c>
      <c r="F372" s="51">
        <v>4772</v>
      </c>
      <c r="G372" s="119">
        <f t="shared" si="5"/>
        <v>100</v>
      </c>
    </row>
    <row r="373" spans="1:7" ht="27">
      <c r="A373" s="146"/>
      <c r="B373" s="143"/>
      <c r="C373" s="27">
        <v>4440</v>
      </c>
      <c r="D373" s="144" t="s">
        <v>78</v>
      </c>
      <c r="E373" s="103">
        <v>8198</v>
      </c>
      <c r="F373" s="51">
        <v>8198</v>
      </c>
      <c r="G373" s="119">
        <f t="shared" si="5"/>
        <v>100</v>
      </c>
    </row>
    <row r="374" spans="1:7" ht="27">
      <c r="A374" s="146"/>
      <c r="B374" s="143"/>
      <c r="C374" s="27">
        <v>4700</v>
      </c>
      <c r="D374" s="144" t="s">
        <v>91</v>
      </c>
      <c r="E374" s="103">
        <v>1030</v>
      </c>
      <c r="F374" s="51">
        <v>1030</v>
      </c>
      <c r="G374" s="119">
        <f t="shared" si="5"/>
        <v>100</v>
      </c>
    </row>
    <row r="375" spans="1:7" ht="27">
      <c r="A375" s="146"/>
      <c r="B375" s="143"/>
      <c r="C375" s="27">
        <v>6060</v>
      </c>
      <c r="D375" s="144" t="s">
        <v>74</v>
      </c>
      <c r="E375" s="103">
        <v>149000.01</v>
      </c>
      <c r="F375" s="117">
        <v>149000.01</v>
      </c>
      <c r="G375" s="119">
        <f t="shared" si="5"/>
        <v>100</v>
      </c>
    </row>
    <row r="376" spans="1:7" ht="15.75">
      <c r="A376" s="262"/>
      <c r="B376" s="234">
        <v>85204</v>
      </c>
      <c r="C376" s="53"/>
      <c r="D376" s="145" t="s">
        <v>189</v>
      </c>
      <c r="E376" s="104">
        <f>SUM(E377:E377)</f>
        <v>10200.95</v>
      </c>
      <c r="F376" s="104">
        <f>SUM(F377:F377)</f>
        <v>10200.95</v>
      </c>
      <c r="G376" s="130">
        <f t="shared" si="5"/>
        <v>100</v>
      </c>
    </row>
    <row r="377" spans="1:7" ht="13.5">
      <c r="A377" s="146"/>
      <c r="B377" s="235"/>
      <c r="C377" s="27">
        <v>3110</v>
      </c>
      <c r="D377" s="144" t="s">
        <v>72</v>
      </c>
      <c r="E377" s="103">
        <v>10200.95</v>
      </c>
      <c r="F377" s="51">
        <v>10200.95</v>
      </c>
      <c r="G377" s="119">
        <f t="shared" si="5"/>
        <v>100</v>
      </c>
    </row>
    <row r="378" spans="1:7" ht="15.75">
      <c r="A378" s="262"/>
      <c r="B378" s="234">
        <v>85206</v>
      </c>
      <c r="C378" s="53"/>
      <c r="D378" s="145" t="s">
        <v>215</v>
      </c>
      <c r="E378" s="104">
        <f>SUM(E379:E381)</f>
        <v>12497.47</v>
      </c>
      <c r="F378" s="104">
        <f>SUM(F379:F381)</f>
        <v>12446.46</v>
      </c>
      <c r="G378" s="104">
        <f>SUM(G379:G379)</f>
        <v>0</v>
      </c>
    </row>
    <row r="379" spans="1:7" ht="13.5">
      <c r="A379" s="146"/>
      <c r="B379" s="235"/>
      <c r="C379" s="27">
        <v>4010</v>
      </c>
      <c r="D379" s="144" t="s">
        <v>88</v>
      </c>
      <c r="E379" s="103">
        <v>10400.65</v>
      </c>
      <c r="F379" s="117">
        <v>10400.65</v>
      </c>
      <c r="G379" s="119">
        <v>0</v>
      </c>
    </row>
    <row r="380" spans="1:7" ht="13.5">
      <c r="A380" s="146"/>
      <c r="B380" s="235"/>
      <c r="C380" s="27">
        <v>4110</v>
      </c>
      <c r="D380" s="144" t="s">
        <v>83</v>
      </c>
      <c r="E380" s="103">
        <v>1843.51</v>
      </c>
      <c r="F380" s="117">
        <v>1796.51</v>
      </c>
      <c r="G380" s="119">
        <v>0</v>
      </c>
    </row>
    <row r="381" spans="1:7" ht="13.5">
      <c r="A381" s="146"/>
      <c r="B381" s="235"/>
      <c r="C381" s="27">
        <v>4120</v>
      </c>
      <c r="D381" s="144" t="s">
        <v>84</v>
      </c>
      <c r="E381" s="103">
        <v>253.31</v>
      </c>
      <c r="F381" s="117">
        <v>249.3</v>
      </c>
      <c r="G381" s="119">
        <v>0</v>
      </c>
    </row>
    <row r="382" spans="1:7" ht="57">
      <c r="A382" s="263"/>
      <c r="B382" s="233">
        <v>85212</v>
      </c>
      <c r="C382" s="46"/>
      <c r="D382" s="142" t="s">
        <v>167</v>
      </c>
      <c r="E382" s="102">
        <f>SUM(E383:E394)</f>
        <v>2166416</v>
      </c>
      <c r="F382" s="102">
        <f>SUM(F383:F394)</f>
        <v>2087841.0999999999</v>
      </c>
      <c r="G382" s="123">
        <f t="shared" si="5"/>
        <v>96.37304654323084</v>
      </c>
    </row>
    <row r="383" spans="1:7" ht="69">
      <c r="A383" s="264"/>
      <c r="B383" s="236"/>
      <c r="C383" s="27">
        <v>2910</v>
      </c>
      <c r="D383" s="181" t="s">
        <v>195</v>
      </c>
      <c r="E383" s="103">
        <v>37000</v>
      </c>
      <c r="F383" s="50">
        <v>31400.27</v>
      </c>
      <c r="G383" s="119">
        <f t="shared" si="5"/>
        <v>84.8655945945946</v>
      </c>
    </row>
    <row r="384" spans="1:7" ht="13.5">
      <c r="A384" s="146"/>
      <c r="B384" s="143"/>
      <c r="C384" s="27">
        <v>3110</v>
      </c>
      <c r="D384" s="144" t="s">
        <v>72</v>
      </c>
      <c r="E384" s="103">
        <v>1991159</v>
      </c>
      <c r="F384" s="51">
        <v>1922271.2</v>
      </c>
      <c r="G384" s="119">
        <f t="shared" si="5"/>
        <v>96.54031646895099</v>
      </c>
    </row>
    <row r="385" spans="1:7" ht="13.5">
      <c r="A385" s="146"/>
      <c r="B385" s="143"/>
      <c r="C385" s="27">
        <v>4010</v>
      </c>
      <c r="D385" s="144" t="s">
        <v>40</v>
      </c>
      <c r="E385" s="103">
        <v>44700</v>
      </c>
      <c r="F385" s="51">
        <v>43990</v>
      </c>
      <c r="G385" s="119">
        <f t="shared" si="5"/>
        <v>98.41163310961969</v>
      </c>
    </row>
    <row r="386" spans="1:7" ht="13.5">
      <c r="A386" s="146"/>
      <c r="B386" s="146"/>
      <c r="C386" s="34">
        <v>4040</v>
      </c>
      <c r="D386" s="144" t="s">
        <v>41</v>
      </c>
      <c r="E386" s="103">
        <v>3800</v>
      </c>
      <c r="F386" s="51">
        <v>3776.55</v>
      </c>
      <c r="G386" s="119">
        <f t="shared" si="5"/>
        <v>99.3828947368421</v>
      </c>
    </row>
    <row r="387" spans="1:7" ht="13.5">
      <c r="A387" s="146"/>
      <c r="B387" s="143"/>
      <c r="C387" s="27">
        <v>4110</v>
      </c>
      <c r="D387" s="144" t="s">
        <v>42</v>
      </c>
      <c r="E387" s="103">
        <v>70419</v>
      </c>
      <c r="F387" s="51">
        <v>70418.88</v>
      </c>
      <c r="G387" s="119">
        <f t="shared" si="5"/>
        <v>99.9998295914455</v>
      </c>
    </row>
    <row r="388" spans="1:7" ht="13.5">
      <c r="A388" s="146"/>
      <c r="B388" s="143"/>
      <c r="C388" s="27">
        <v>4120</v>
      </c>
      <c r="D388" s="144" t="s">
        <v>68</v>
      </c>
      <c r="E388" s="103">
        <v>1188</v>
      </c>
      <c r="F388" s="51">
        <v>1140.96</v>
      </c>
      <c r="G388" s="119">
        <f t="shared" si="5"/>
        <v>96.04040404040404</v>
      </c>
    </row>
    <row r="389" spans="1:7" ht="13.5">
      <c r="A389" s="146"/>
      <c r="B389" s="146"/>
      <c r="C389" s="31">
        <v>4210</v>
      </c>
      <c r="D389" s="155" t="s">
        <v>37</v>
      </c>
      <c r="E389" s="103">
        <v>1800</v>
      </c>
      <c r="F389" s="51">
        <v>773.51</v>
      </c>
      <c r="G389" s="119">
        <f t="shared" si="5"/>
        <v>42.97277777777778</v>
      </c>
    </row>
    <row r="390" spans="1:7" ht="13.5">
      <c r="A390" s="146"/>
      <c r="B390" s="146"/>
      <c r="C390" s="31">
        <v>4300</v>
      </c>
      <c r="D390" s="155" t="s">
        <v>56</v>
      </c>
      <c r="E390" s="103">
        <v>1500</v>
      </c>
      <c r="F390" s="51">
        <v>1500</v>
      </c>
      <c r="G390" s="119">
        <f t="shared" si="5"/>
        <v>100</v>
      </c>
    </row>
    <row r="391" spans="1:7" ht="13.5">
      <c r="A391" s="146"/>
      <c r="B391" s="146"/>
      <c r="C391" s="47">
        <v>4410</v>
      </c>
      <c r="D391" s="144" t="s">
        <v>77</v>
      </c>
      <c r="E391" s="103">
        <v>300</v>
      </c>
      <c r="F391" s="51">
        <v>288</v>
      </c>
      <c r="G391" s="119">
        <f t="shared" si="5"/>
        <v>96</v>
      </c>
    </row>
    <row r="392" spans="1:7" ht="27">
      <c r="A392" s="146"/>
      <c r="B392" s="146"/>
      <c r="C392" s="34">
        <v>4440</v>
      </c>
      <c r="D392" s="144" t="s">
        <v>78</v>
      </c>
      <c r="E392" s="103">
        <v>1050</v>
      </c>
      <c r="F392" s="51">
        <v>1050</v>
      </c>
      <c r="G392" s="119">
        <f t="shared" si="5"/>
        <v>100</v>
      </c>
    </row>
    <row r="393" spans="1:7" ht="69">
      <c r="A393" s="146"/>
      <c r="B393" s="143"/>
      <c r="C393" s="48">
        <v>4560</v>
      </c>
      <c r="D393" s="144" t="s">
        <v>196</v>
      </c>
      <c r="E393" s="103">
        <v>13000</v>
      </c>
      <c r="F393" s="51">
        <v>10881.73</v>
      </c>
      <c r="G393" s="119">
        <f t="shared" si="5"/>
        <v>83.70561538461538</v>
      </c>
    </row>
    <row r="394" spans="1:7" ht="27">
      <c r="A394" s="146"/>
      <c r="B394" s="143"/>
      <c r="C394" s="48">
        <v>4700</v>
      </c>
      <c r="D394" s="144" t="s">
        <v>154</v>
      </c>
      <c r="E394" s="103">
        <v>500</v>
      </c>
      <c r="F394" s="51">
        <v>350</v>
      </c>
      <c r="G394" s="119">
        <f t="shared" si="5"/>
        <v>70</v>
      </c>
    </row>
    <row r="395" spans="1:7" ht="72">
      <c r="A395" s="265"/>
      <c r="B395" s="233">
        <v>85213</v>
      </c>
      <c r="C395" s="46"/>
      <c r="D395" s="182" t="s">
        <v>168</v>
      </c>
      <c r="E395" s="102">
        <f>E396</f>
        <v>17460</v>
      </c>
      <c r="F395" s="70">
        <f>SUM(F396)</f>
        <v>16641.6</v>
      </c>
      <c r="G395" s="123">
        <f t="shared" si="5"/>
        <v>95.31271477663229</v>
      </c>
    </row>
    <row r="396" spans="1:7" ht="13.5">
      <c r="A396" s="146"/>
      <c r="B396" s="143"/>
      <c r="C396" s="48">
        <v>4130</v>
      </c>
      <c r="D396" s="144" t="s">
        <v>190</v>
      </c>
      <c r="E396" s="105">
        <v>17460</v>
      </c>
      <c r="F396" s="51">
        <v>16641.6</v>
      </c>
      <c r="G396" s="119">
        <f t="shared" si="5"/>
        <v>95.31271477663229</v>
      </c>
    </row>
    <row r="397" spans="1:7" ht="28.5">
      <c r="A397" s="263"/>
      <c r="B397" s="233">
        <v>85214</v>
      </c>
      <c r="C397" s="46"/>
      <c r="D397" s="182" t="s">
        <v>67</v>
      </c>
      <c r="E397" s="102">
        <f>SUM(E398,E399,)</f>
        <v>168750.47999999998</v>
      </c>
      <c r="F397" s="70">
        <f>SUM(F398,F399,)</f>
        <v>168750.47999999998</v>
      </c>
      <c r="G397" s="123">
        <f t="shared" si="5"/>
        <v>100</v>
      </c>
    </row>
    <row r="398" spans="1:7" ht="13.5">
      <c r="A398" s="147"/>
      <c r="B398" s="147"/>
      <c r="C398" s="33">
        <v>3110</v>
      </c>
      <c r="D398" s="144" t="s">
        <v>72</v>
      </c>
      <c r="E398" s="82">
        <v>46255.25</v>
      </c>
      <c r="F398" s="51">
        <v>46255.25</v>
      </c>
      <c r="G398" s="119">
        <f t="shared" si="5"/>
        <v>100</v>
      </c>
    </row>
    <row r="399" spans="2:7" ht="48.75" customHeight="1">
      <c r="B399" s="143"/>
      <c r="C399" s="48">
        <v>4330</v>
      </c>
      <c r="D399" s="183" t="s">
        <v>132</v>
      </c>
      <c r="E399" s="105">
        <v>122495.23</v>
      </c>
      <c r="F399" s="51">
        <v>122495.23</v>
      </c>
      <c r="G399" s="119">
        <f t="shared" si="5"/>
        <v>100</v>
      </c>
    </row>
    <row r="400" spans="1:7" ht="14.25">
      <c r="A400" s="266"/>
      <c r="B400" s="233">
        <v>85215</v>
      </c>
      <c r="C400" s="46"/>
      <c r="D400" s="182" t="s">
        <v>33</v>
      </c>
      <c r="E400" s="102">
        <f>SUM(E401:E402)</f>
        <v>3882.8999999999996</v>
      </c>
      <c r="F400" s="102">
        <f>SUM(F401:F402)</f>
        <v>3810.6</v>
      </c>
      <c r="G400" s="123">
        <f t="shared" si="5"/>
        <v>98.1379896469134</v>
      </c>
    </row>
    <row r="401" spans="1:7" ht="13.5">
      <c r="A401" s="146"/>
      <c r="B401" s="143"/>
      <c r="C401" s="27">
        <v>3110</v>
      </c>
      <c r="D401" s="144" t="s">
        <v>72</v>
      </c>
      <c r="E401" s="105">
        <v>3879.68</v>
      </c>
      <c r="F401" s="51">
        <v>3808.75</v>
      </c>
      <c r="G401" s="119">
        <f t="shared" si="5"/>
        <v>98.1717564335203</v>
      </c>
    </row>
    <row r="402" spans="1:7" ht="13.5">
      <c r="A402" s="146"/>
      <c r="B402" s="143"/>
      <c r="C402" s="27">
        <v>4210</v>
      </c>
      <c r="D402" s="144" t="s">
        <v>60</v>
      </c>
      <c r="E402" s="105">
        <v>3.22</v>
      </c>
      <c r="F402" s="117">
        <v>1.85</v>
      </c>
      <c r="G402" s="119">
        <f t="shared" si="5"/>
        <v>57.453416149068325</v>
      </c>
    </row>
    <row r="403" spans="1:7" ht="14.25">
      <c r="A403" s="263"/>
      <c r="B403" s="233">
        <v>85216</v>
      </c>
      <c r="C403" s="25"/>
      <c r="D403" s="182" t="s">
        <v>174</v>
      </c>
      <c r="E403" s="102">
        <f>SUM(E404)</f>
        <v>104080</v>
      </c>
      <c r="F403" s="102">
        <f>SUM(F404)</f>
        <v>104080</v>
      </c>
      <c r="G403" s="128">
        <f t="shared" si="5"/>
        <v>100</v>
      </c>
    </row>
    <row r="404" spans="1:7" ht="13.5">
      <c r="A404" s="146"/>
      <c r="B404" s="143"/>
      <c r="C404" s="27">
        <v>3110</v>
      </c>
      <c r="D404" s="144" t="s">
        <v>72</v>
      </c>
      <c r="E404" s="105">
        <v>104080</v>
      </c>
      <c r="F404" s="51">
        <v>104080</v>
      </c>
      <c r="G404" s="119">
        <f t="shared" si="5"/>
        <v>100</v>
      </c>
    </row>
    <row r="405" spans="1:7" ht="14.25">
      <c r="A405" s="263"/>
      <c r="B405" s="233">
        <v>85219</v>
      </c>
      <c r="C405" s="46"/>
      <c r="D405" s="182" t="s">
        <v>14</v>
      </c>
      <c r="E405" s="102">
        <f>SUM(E406:E433)</f>
        <v>279717.77</v>
      </c>
      <c r="F405" s="102">
        <f>SUM(F406:F433)</f>
        <v>277256.65</v>
      </c>
      <c r="G405" s="123">
        <f t="shared" si="5"/>
        <v>99.12014170569142</v>
      </c>
    </row>
    <row r="406" spans="1:7" ht="13.5">
      <c r="A406" s="146"/>
      <c r="B406" s="146"/>
      <c r="C406" s="34">
        <v>4010</v>
      </c>
      <c r="D406" s="144" t="s">
        <v>40</v>
      </c>
      <c r="E406" s="105">
        <v>170608.44</v>
      </c>
      <c r="F406" s="51">
        <v>170608.44</v>
      </c>
      <c r="G406" s="119">
        <f t="shared" si="5"/>
        <v>100</v>
      </c>
    </row>
    <row r="407" spans="1:7" ht="13.5">
      <c r="A407" s="146"/>
      <c r="B407" s="146"/>
      <c r="C407" s="34">
        <v>4017</v>
      </c>
      <c r="D407" s="144" t="s">
        <v>88</v>
      </c>
      <c r="E407" s="105">
        <v>18046.92</v>
      </c>
      <c r="F407" s="51">
        <v>18023.63</v>
      </c>
      <c r="G407" s="119">
        <f>F407/E407*100</f>
        <v>99.87094750794043</v>
      </c>
    </row>
    <row r="408" spans="1:7" ht="13.5">
      <c r="A408" s="146"/>
      <c r="B408" s="146"/>
      <c r="C408" s="34">
        <v>4019</v>
      </c>
      <c r="D408" s="144" t="s">
        <v>88</v>
      </c>
      <c r="E408" s="105">
        <v>955.42</v>
      </c>
      <c r="F408" s="51">
        <v>954.21</v>
      </c>
      <c r="G408" s="119">
        <f>F408/E408*100</f>
        <v>99.87335412698081</v>
      </c>
    </row>
    <row r="409" spans="1:7" ht="13.5">
      <c r="A409" s="146"/>
      <c r="B409" s="146"/>
      <c r="C409" s="34">
        <v>4040</v>
      </c>
      <c r="D409" s="144" t="s">
        <v>41</v>
      </c>
      <c r="E409" s="105">
        <v>11000</v>
      </c>
      <c r="F409" s="51">
        <v>11000</v>
      </c>
      <c r="G409" s="119">
        <f t="shared" si="5"/>
        <v>100</v>
      </c>
    </row>
    <row r="410" spans="1:7" ht="13.5">
      <c r="A410" s="146"/>
      <c r="B410" s="146"/>
      <c r="C410" s="34">
        <v>4047</v>
      </c>
      <c r="D410" s="144" t="s">
        <v>113</v>
      </c>
      <c r="E410" s="105">
        <v>2951.85</v>
      </c>
      <c r="F410" s="51">
        <v>2928.36</v>
      </c>
      <c r="G410" s="119">
        <f t="shared" si="5"/>
        <v>99.20422785710656</v>
      </c>
    </row>
    <row r="411" spans="1:7" ht="13.5">
      <c r="A411" s="146"/>
      <c r="B411" s="146"/>
      <c r="C411" s="34">
        <v>4049</v>
      </c>
      <c r="D411" s="144" t="s">
        <v>113</v>
      </c>
      <c r="E411" s="105">
        <v>156.27</v>
      </c>
      <c r="F411" s="51">
        <v>155.03</v>
      </c>
      <c r="G411" s="119">
        <f t="shared" si="5"/>
        <v>99.20650156779932</v>
      </c>
    </row>
    <row r="412" spans="1:7" ht="13.5">
      <c r="A412" s="146"/>
      <c r="B412" s="146"/>
      <c r="C412" s="34">
        <v>4110</v>
      </c>
      <c r="D412" s="144" t="s">
        <v>42</v>
      </c>
      <c r="E412" s="105">
        <v>30618.95</v>
      </c>
      <c r="F412" s="51">
        <v>30618.95</v>
      </c>
      <c r="G412" s="119">
        <f t="shared" si="5"/>
        <v>100</v>
      </c>
    </row>
    <row r="413" spans="1:7" ht="13.5">
      <c r="A413" s="146"/>
      <c r="B413" s="136"/>
      <c r="C413" s="32">
        <v>4117</v>
      </c>
      <c r="D413" s="155" t="s">
        <v>83</v>
      </c>
      <c r="E413" s="82">
        <v>4379.64</v>
      </c>
      <c r="F413" s="51">
        <v>3251.18</v>
      </c>
      <c r="G413" s="119">
        <f t="shared" si="5"/>
        <v>74.23395530226227</v>
      </c>
    </row>
    <row r="414" spans="1:7" ht="13.5">
      <c r="A414" s="146"/>
      <c r="B414" s="146"/>
      <c r="C414" s="34">
        <v>4119</v>
      </c>
      <c r="D414" s="184" t="s">
        <v>83</v>
      </c>
      <c r="E414" s="106">
        <v>231.87</v>
      </c>
      <c r="F414" s="51">
        <v>172.12</v>
      </c>
      <c r="G414" s="119">
        <f t="shared" si="5"/>
        <v>74.23125026954759</v>
      </c>
    </row>
    <row r="415" spans="1:7" ht="13.5">
      <c r="A415" s="146"/>
      <c r="B415" s="146"/>
      <c r="C415" s="34">
        <v>4120</v>
      </c>
      <c r="D415" s="184" t="s">
        <v>43</v>
      </c>
      <c r="E415" s="106">
        <v>1346.8</v>
      </c>
      <c r="F415" s="51">
        <v>1346.8</v>
      </c>
      <c r="G415" s="119">
        <f t="shared" si="5"/>
        <v>100</v>
      </c>
    </row>
    <row r="416" spans="1:7" ht="13.5">
      <c r="A416" s="146"/>
      <c r="B416" s="136"/>
      <c r="C416" s="32">
        <v>4127</v>
      </c>
      <c r="D416" s="155" t="s">
        <v>84</v>
      </c>
      <c r="E416" s="106">
        <v>378.04</v>
      </c>
      <c r="F416" s="51">
        <v>313.22</v>
      </c>
      <c r="G416" s="119">
        <f aca="true" t="shared" si="6" ref="G416:G488">F416/E416*100</f>
        <v>82.85366627870067</v>
      </c>
    </row>
    <row r="417" spans="1:7" ht="13.5">
      <c r="A417" s="146"/>
      <c r="B417" s="136"/>
      <c r="C417" s="32">
        <v>4129</v>
      </c>
      <c r="D417" s="155" t="s">
        <v>84</v>
      </c>
      <c r="E417" s="106">
        <v>20.01</v>
      </c>
      <c r="F417" s="51">
        <v>16.58</v>
      </c>
      <c r="G417" s="119">
        <f t="shared" si="6"/>
        <v>82.85857071464267</v>
      </c>
    </row>
    <row r="418" spans="1:7" ht="13.5">
      <c r="A418" s="146"/>
      <c r="B418" s="136"/>
      <c r="C418" s="32">
        <v>4137</v>
      </c>
      <c r="D418" s="155" t="s">
        <v>190</v>
      </c>
      <c r="E418" s="106">
        <v>764.3</v>
      </c>
      <c r="F418" s="51">
        <v>452.14</v>
      </c>
      <c r="G418" s="119">
        <f t="shared" si="6"/>
        <v>59.15739892712286</v>
      </c>
    </row>
    <row r="419" spans="1:7" ht="13.5">
      <c r="A419" s="146"/>
      <c r="B419" s="136"/>
      <c r="C419" s="32">
        <v>4139</v>
      </c>
      <c r="D419" s="155" t="s">
        <v>190</v>
      </c>
      <c r="E419" s="106">
        <v>40.46</v>
      </c>
      <c r="F419" s="51">
        <v>23.94</v>
      </c>
      <c r="G419" s="119">
        <f t="shared" si="6"/>
        <v>59.169550173010386</v>
      </c>
    </row>
    <row r="420" spans="1:7" ht="13.5">
      <c r="A420" s="146"/>
      <c r="B420" s="136"/>
      <c r="C420" s="32">
        <v>4170</v>
      </c>
      <c r="D420" s="155" t="s">
        <v>70</v>
      </c>
      <c r="E420" s="106">
        <v>1800</v>
      </c>
      <c r="F420" s="51">
        <v>1800</v>
      </c>
      <c r="G420" s="119">
        <f t="shared" si="6"/>
        <v>100</v>
      </c>
    </row>
    <row r="421" spans="1:7" ht="13.5">
      <c r="A421" s="146"/>
      <c r="B421" s="136"/>
      <c r="C421" s="32">
        <v>4210</v>
      </c>
      <c r="D421" s="155" t="s">
        <v>37</v>
      </c>
      <c r="E421" s="106">
        <v>2000</v>
      </c>
      <c r="F421" s="51">
        <v>2000</v>
      </c>
      <c r="G421" s="119">
        <f t="shared" si="6"/>
        <v>100</v>
      </c>
    </row>
    <row r="422" spans="1:7" ht="13.5">
      <c r="A422" s="146"/>
      <c r="B422" s="136"/>
      <c r="C422" s="32">
        <v>4217</v>
      </c>
      <c r="D422" s="155" t="s">
        <v>60</v>
      </c>
      <c r="E422" s="106">
        <v>792.74</v>
      </c>
      <c r="F422" s="51">
        <v>788.44</v>
      </c>
      <c r="G422" s="119">
        <f t="shared" si="6"/>
        <v>99.45757751595733</v>
      </c>
    </row>
    <row r="423" spans="1:7" ht="13.5">
      <c r="A423" s="146"/>
      <c r="B423" s="136"/>
      <c r="C423" s="32">
        <v>4219</v>
      </c>
      <c r="D423" s="155" t="s">
        <v>60</v>
      </c>
      <c r="E423" s="106">
        <v>41.97</v>
      </c>
      <c r="F423" s="51">
        <v>41.75</v>
      </c>
      <c r="G423" s="119">
        <f t="shared" si="6"/>
        <v>99.47581605908982</v>
      </c>
    </row>
    <row r="424" spans="1:7" ht="13.5">
      <c r="A424" s="146"/>
      <c r="B424" s="147"/>
      <c r="C424" s="33">
        <v>4227</v>
      </c>
      <c r="D424" s="155" t="s">
        <v>90</v>
      </c>
      <c r="E424" s="106">
        <v>2236.59</v>
      </c>
      <c r="F424" s="51">
        <v>2089.3</v>
      </c>
      <c r="G424" s="119">
        <f t="shared" si="6"/>
        <v>93.41452836684418</v>
      </c>
    </row>
    <row r="425" spans="1:7" ht="13.5">
      <c r="A425" s="146"/>
      <c r="B425" s="147"/>
      <c r="C425" s="33">
        <v>4229</v>
      </c>
      <c r="D425" s="155" t="s">
        <v>90</v>
      </c>
      <c r="E425" s="106">
        <v>118.41</v>
      </c>
      <c r="F425" s="51">
        <v>110.62</v>
      </c>
      <c r="G425" s="119">
        <f t="shared" si="6"/>
        <v>93.42116375306139</v>
      </c>
    </row>
    <row r="426" spans="1:7" ht="13.5">
      <c r="A426" s="146"/>
      <c r="B426" s="237"/>
      <c r="C426" s="33">
        <v>4300</v>
      </c>
      <c r="D426" s="185" t="s">
        <v>56</v>
      </c>
      <c r="E426" s="106">
        <v>5071.7</v>
      </c>
      <c r="F426" s="51">
        <v>5071.7</v>
      </c>
      <c r="G426" s="119">
        <f t="shared" si="6"/>
        <v>100</v>
      </c>
    </row>
    <row r="427" spans="1:7" ht="13.5">
      <c r="A427" s="146"/>
      <c r="B427" s="237"/>
      <c r="C427" s="33">
        <v>4307</v>
      </c>
      <c r="D427" s="185" t="s">
        <v>56</v>
      </c>
      <c r="E427" s="106">
        <v>14368.03</v>
      </c>
      <c r="F427" s="51">
        <v>14204.95</v>
      </c>
      <c r="G427" s="119">
        <f t="shared" si="6"/>
        <v>98.8649800981763</v>
      </c>
    </row>
    <row r="428" spans="1:7" ht="13.5">
      <c r="A428" s="146"/>
      <c r="B428" s="237"/>
      <c r="C428" s="33">
        <v>4309</v>
      </c>
      <c r="D428" s="185" t="s">
        <v>56</v>
      </c>
      <c r="E428" s="106">
        <v>760.67</v>
      </c>
      <c r="F428" s="51">
        <v>752.05</v>
      </c>
      <c r="G428" s="119">
        <f t="shared" si="6"/>
        <v>98.86678848909514</v>
      </c>
    </row>
    <row r="429" spans="1:7" ht="13.5">
      <c r="A429" s="146"/>
      <c r="B429" s="237"/>
      <c r="C429" s="33">
        <v>4360</v>
      </c>
      <c r="D429" s="185" t="s">
        <v>230</v>
      </c>
      <c r="E429" s="106">
        <v>2308.8</v>
      </c>
      <c r="F429" s="51">
        <v>2308.8</v>
      </c>
      <c r="G429" s="119">
        <f t="shared" si="6"/>
        <v>100</v>
      </c>
    </row>
    <row r="430" spans="1:7" ht="13.5">
      <c r="A430" s="146"/>
      <c r="B430" s="237"/>
      <c r="C430" s="33">
        <v>4367</v>
      </c>
      <c r="D430" s="185" t="s">
        <v>230</v>
      </c>
      <c r="E430" s="106">
        <v>1565.18</v>
      </c>
      <c r="F430" s="51">
        <v>1094.65</v>
      </c>
      <c r="G430" s="119">
        <f t="shared" si="6"/>
        <v>69.93764295480392</v>
      </c>
    </row>
    <row r="431" spans="1:7" ht="13.5">
      <c r="A431" s="146"/>
      <c r="B431" s="237"/>
      <c r="C431" s="33">
        <v>4369</v>
      </c>
      <c r="D431" s="185" t="s">
        <v>230</v>
      </c>
      <c r="E431" s="106">
        <v>82.87</v>
      </c>
      <c r="F431" s="51">
        <v>57.95</v>
      </c>
      <c r="G431" s="119">
        <f t="shared" si="6"/>
        <v>69.92880415108</v>
      </c>
    </row>
    <row r="432" spans="1:7" ht="13.5">
      <c r="A432" s="146"/>
      <c r="B432" s="146"/>
      <c r="C432" s="32">
        <v>4410</v>
      </c>
      <c r="D432" s="155" t="s">
        <v>46</v>
      </c>
      <c r="E432" s="106">
        <v>2149.84</v>
      </c>
      <c r="F432" s="51">
        <v>2149.84</v>
      </c>
      <c r="G432" s="119">
        <f t="shared" si="6"/>
        <v>100</v>
      </c>
    </row>
    <row r="433" spans="1:7" ht="27">
      <c r="A433" s="146"/>
      <c r="B433" s="146"/>
      <c r="C433" s="34">
        <v>4440</v>
      </c>
      <c r="D433" s="184" t="s">
        <v>78</v>
      </c>
      <c r="E433" s="106">
        <v>4922</v>
      </c>
      <c r="F433" s="51">
        <v>4922</v>
      </c>
      <c r="G433" s="119">
        <f t="shared" si="6"/>
        <v>100</v>
      </c>
    </row>
    <row r="434" spans="1:7" ht="32.25">
      <c r="A434" s="262"/>
      <c r="B434" s="234">
        <v>85228</v>
      </c>
      <c r="C434" s="53"/>
      <c r="D434" s="145" t="s">
        <v>180</v>
      </c>
      <c r="E434" s="104">
        <f>SUM(E435:E440)</f>
        <v>60171.67</v>
      </c>
      <c r="F434" s="104">
        <f>SUM(F435:F440)</f>
        <v>60171.67</v>
      </c>
      <c r="G434" s="130">
        <f t="shared" si="6"/>
        <v>100</v>
      </c>
    </row>
    <row r="435" spans="1:7" ht="13.5">
      <c r="A435" s="146"/>
      <c r="B435" s="143"/>
      <c r="C435" s="48">
        <v>4010</v>
      </c>
      <c r="D435" s="144" t="s">
        <v>88</v>
      </c>
      <c r="E435" s="105">
        <v>45542.49</v>
      </c>
      <c r="F435" s="51">
        <v>45542.49</v>
      </c>
      <c r="G435" s="119">
        <f t="shared" si="6"/>
        <v>100</v>
      </c>
    </row>
    <row r="436" spans="1:7" ht="13.5">
      <c r="A436" s="146"/>
      <c r="B436" s="143"/>
      <c r="C436" s="48">
        <v>4040</v>
      </c>
      <c r="D436" s="144" t="s">
        <v>113</v>
      </c>
      <c r="E436" s="105">
        <v>3193.28</v>
      </c>
      <c r="F436" s="51">
        <v>3193.28</v>
      </c>
      <c r="G436" s="119">
        <f t="shared" si="6"/>
        <v>100</v>
      </c>
    </row>
    <row r="437" spans="1:7" ht="13.5">
      <c r="A437" s="146"/>
      <c r="B437" s="143"/>
      <c r="C437" s="48">
        <v>4110</v>
      </c>
      <c r="D437" s="144" t="s">
        <v>83</v>
      </c>
      <c r="E437" s="105">
        <v>8596.01</v>
      </c>
      <c r="F437" s="51">
        <v>8596.01</v>
      </c>
      <c r="G437" s="119">
        <f t="shared" si="6"/>
        <v>100</v>
      </c>
    </row>
    <row r="438" spans="1:7" ht="13.5">
      <c r="A438" s="146"/>
      <c r="B438" s="143"/>
      <c r="C438" s="48">
        <v>4120</v>
      </c>
      <c r="D438" s="144" t="s">
        <v>84</v>
      </c>
      <c r="E438" s="105">
        <v>451.89</v>
      </c>
      <c r="F438" s="51">
        <v>451.89</v>
      </c>
      <c r="G438" s="119">
        <f t="shared" si="6"/>
        <v>100</v>
      </c>
    </row>
    <row r="439" spans="1:7" ht="13.5">
      <c r="A439" s="146"/>
      <c r="B439" s="143"/>
      <c r="C439" s="48">
        <v>4210</v>
      </c>
      <c r="D439" s="144" t="s">
        <v>60</v>
      </c>
      <c r="E439" s="105">
        <v>200</v>
      </c>
      <c r="F439" s="51">
        <v>200</v>
      </c>
      <c r="G439" s="119">
        <f t="shared" si="6"/>
        <v>100</v>
      </c>
    </row>
    <row r="440" spans="1:7" ht="27">
      <c r="A440" s="146"/>
      <c r="B440" s="143"/>
      <c r="C440" s="48">
        <v>4440</v>
      </c>
      <c r="D440" s="144" t="s">
        <v>78</v>
      </c>
      <c r="E440" s="105">
        <v>2188</v>
      </c>
      <c r="F440" s="51">
        <v>2188</v>
      </c>
      <c r="G440" s="119">
        <f t="shared" si="6"/>
        <v>100</v>
      </c>
    </row>
    <row r="441" spans="1:7" ht="17.25" customHeight="1">
      <c r="A441" s="263"/>
      <c r="B441" s="233">
        <v>85295</v>
      </c>
      <c r="C441" s="26"/>
      <c r="D441" s="182" t="s">
        <v>15</v>
      </c>
      <c r="E441" s="102">
        <f>SUM(E442:E444)</f>
        <v>24530</v>
      </c>
      <c r="F441" s="102">
        <f>SUM(F442:F444)</f>
        <v>24530</v>
      </c>
      <c r="G441" s="123">
        <f t="shared" si="6"/>
        <v>100</v>
      </c>
    </row>
    <row r="442" spans="1:7" ht="19.5" customHeight="1">
      <c r="A442" s="146"/>
      <c r="B442" s="143"/>
      <c r="C442" s="4">
        <v>3110</v>
      </c>
      <c r="D442" s="144" t="s">
        <v>72</v>
      </c>
      <c r="E442" s="64">
        <v>24388</v>
      </c>
      <c r="F442" s="51">
        <v>24388</v>
      </c>
      <c r="G442" s="119">
        <f t="shared" si="6"/>
        <v>100</v>
      </c>
    </row>
    <row r="443" spans="1:7" ht="19.5" customHeight="1">
      <c r="A443" s="146"/>
      <c r="B443" s="143"/>
      <c r="C443" s="4">
        <v>4010</v>
      </c>
      <c r="D443" s="144" t="s">
        <v>88</v>
      </c>
      <c r="E443" s="64">
        <v>121</v>
      </c>
      <c r="F443" s="51">
        <v>121</v>
      </c>
      <c r="G443" s="119">
        <f t="shared" si="6"/>
        <v>100</v>
      </c>
    </row>
    <row r="444" spans="1:7" ht="19.5" customHeight="1">
      <c r="A444" s="146"/>
      <c r="B444" s="143"/>
      <c r="C444" s="4">
        <v>4110</v>
      </c>
      <c r="D444" s="144" t="s">
        <v>233</v>
      </c>
      <c r="E444" s="64">
        <v>21</v>
      </c>
      <c r="F444" s="51">
        <v>21</v>
      </c>
      <c r="G444" s="119">
        <f t="shared" si="6"/>
        <v>100</v>
      </c>
    </row>
    <row r="445" spans="1:7" ht="33" customHeight="1">
      <c r="A445" s="267">
        <v>854</v>
      </c>
      <c r="B445" s="148"/>
      <c r="C445" s="29"/>
      <c r="D445" s="186" t="s">
        <v>164</v>
      </c>
      <c r="E445" s="107">
        <f>SUM(E446)</f>
        <v>38600</v>
      </c>
      <c r="F445" s="118">
        <f>SUM(F446)</f>
        <v>38150</v>
      </c>
      <c r="G445" s="124">
        <f t="shared" si="6"/>
        <v>98.83419689119171</v>
      </c>
    </row>
    <row r="446" spans="1:7" ht="19.5" customHeight="1">
      <c r="A446" s="266"/>
      <c r="B446" s="238">
        <v>85415</v>
      </c>
      <c r="C446" s="30"/>
      <c r="D446" s="187" t="s">
        <v>165</v>
      </c>
      <c r="E446" s="92">
        <f>SUM(E447:E448)</f>
        <v>38600</v>
      </c>
      <c r="F446" s="92">
        <f>SUM(F447:F448)</f>
        <v>38150</v>
      </c>
      <c r="G446" s="123">
        <f t="shared" si="6"/>
        <v>98.83419689119171</v>
      </c>
    </row>
    <row r="447" spans="1:7" ht="19.5" customHeight="1">
      <c r="A447" s="146"/>
      <c r="B447" s="143"/>
      <c r="C447" s="27">
        <v>3240</v>
      </c>
      <c r="D447" s="144" t="s">
        <v>166</v>
      </c>
      <c r="E447" s="82">
        <v>35000</v>
      </c>
      <c r="F447" s="51">
        <v>35000</v>
      </c>
      <c r="G447" s="119">
        <f t="shared" si="6"/>
        <v>100</v>
      </c>
    </row>
    <row r="448" spans="1:7" ht="19.5" customHeight="1">
      <c r="A448" s="146"/>
      <c r="B448" s="143"/>
      <c r="C448" s="27">
        <v>3260</v>
      </c>
      <c r="D448" s="144" t="s">
        <v>246</v>
      </c>
      <c r="E448" s="82">
        <v>3600</v>
      </c>
      <c r="F448" s="51">
        <v>3150</v>
      </c>
      <c r="G448" s="119">
        <f t="shared" si="6"/>
        <v>87.5</v>
      </c>
    </row>
    <row r="449" spans="1:7" ht="27">
      <c r="A449" s="209">
        <v>900</v>
      </c>
      <c r="B449" s="196"/>
      <c r="C449" s="3"/>
      <c r="D449" s="158" t="s">
        <v>17</v>
      </c>
      <c r="E449" s="85">
        <f>SUM(E479,E476,E474,E470,E465,E450,)</f>
        <v>1360517</v>
      </c>
      <c r="F449" s="85">
        <f>SUM(F479,F476,F474,F470,F465,F450,)</f>
        <v>1278870.9100000001</v>
      </c>
      <c r="G449" s="132">
        <f t="shared" si="6"/>
        <v>93.99889233284114</v>
      </c>
    </row>
    <row r="450" spans="1:7" ht="14.25">
      <c r="A450" s="249"/>
      <c r="B450" s="216" t="s">
        <v>135</v>
      </c>
      <c r="C450" s="21"/>
      <c r="D450" s="142" t="s">
        <v>18</v>
      </c>
      <c r="E450" s="94">
        <f>SUM(E451:E464)</f>
        <v>464886</v>
      </c>
      <c r="F450" s="94">
        <f>SUM(F451:F464)</f>
        <v>445903.89</v>
      </c>
      <c r="G450" s="123">
        <f t="shared" si="6"/>
        <v>95.9168247699436</v>
      </c>
    </row>
    <row r="451" spans="1:7" ht="13.5">
      <c r="A451" s="199"/>
      <c r="B451" s="199"/>
      <c r="C451" s="12" t="s">
        <v>75</v>
      </c>
      <c r="D451" s="160" t="s">
        <v>100</v>
      </c>
      <c r="E451" s="88">
        <v>2500</v>
      </c>
      <c r="F451" s="51">
        <v>520.47</v>
      </c>
      <c r="G451" s="119">
        <f t="shared" si="6"/>
        <v>20.8188</v>
      </c>
    </row>
    <row r="452" spans="1:7" ht="13.5">
      <c r="A452" s="199"/>
      <c r="B452" s="199"/>
      <c r="C452" s="12" t="s">
        <v>101</v>
      </c>
      <c r="D452" s="160" t="s">
        <v>88</v>
      </c>
      <c r="E452" s="88">
        <v>96148</v>
      </c>
      <c r="F452" s="51">
        <v>95404.5</v>
      </c>
      <c r="G452" s="119">
        <f t="shared" si="6"/>
        <v>99.22671298414943</v>
      </c>
    </row>
    <row r="453" spans="1:7" ht="13.5">
      <c r="A453" s="199"/>
      <c r="B453" s="199"/>
      <c r="C453" s="12" t="s">
        <v>105</v>
      </c>
      <c r="D453" s="160" t="s">
        <v>113</v>
      </c>
      <c r="E453" s="88">
        <v>7044</v>
      </c>
      <c r="F453" s="51">
        <v>6564.08</v>
      </c>
      <c r="G453" s="119">
        <f t="shared" si="6"/>
        <v>93.18682566723453</v>
      </c>
    </row>
    <row r="454" spans="1:7" ht="13.5">
      <c r="A454" s="199"/>
      <c r="B454" s="199"/>
      <c r="C454" s="12" t="s">
        <v>106</v>
      </c>
      <c r="D454" s="160" t="s">
        <v>83</v>
      </c>
      <c r="E454" s="88">
        <v>16791</v>
      </c>
      <c r="F454" s="51">
        <v>13144.29</v>
      </c>
      <c r="G454" s="119">
        <f t="shared" si="6"/>
        <v>78.28175808468824</v>
      </c>
    </row>
    <row r="455" spans="1:7" ht="13.5">
      <c r="A455" s="199"/>
      <c r="B455" s="199"/>
      <c r="C455" s="12" t="s">
        <v>107</v>
      </c>
      <c r="D455" s="160" t="s">
        <v>84</v>
      </c>
      <c r="E455" s="88">
        <v>2406</v>
      </c>
      <c r="F455" s="51">
        <v>2246.04</v>
      </c>
      <c r="G455" s="119">
        <f t="shared" si="6"/>
        <v>93.35162094763092</v>
      </c>
    </row>
    <row r="456" spans="1:7" ht="13.5">
      <c r="A456" s="199"/>
      <c r="B456" s="199"/>
      <c r="C456" s="12" t="s">
        <v>69</v>
      </c>
      <c r="D456" s="160" t="s">
        <v>70</v>
      </c>
      <c r="E456" s="88">
        <v>1500</v>
      </c>
      <c r="F456" s="51">
        <v>1000</v>
      </c>
      <c r="G456" s="119">
        <f t="shared" si="6"/>
        <v>66.66666666666666</v>
      </c>
    </row>
    <row r="457" spans="1:7" ht="13.5">
      <c r="A457" s="199"/>
      <c r="B457" s="199"/>
      <c r="C457" s="12" t="s">
        <v>59</v>
      </c>
      <c r="D457" s="160" t="s">
        <v>60</v>
      </c>
      <c r="E457" s="88">
        <v>45000</v>
      </c>
      <c r="F457" s="51">
        <v>41324.33</v>
      </c>
      <c r="G457" s="119">
        <f t="shared" si="6"/>
        <v>91.83184444444444</v>
      </c>
    </row>
    <row r="458" spans="1:7" ht="13.5">
      <c r="A458" s="199"/>
      <c r="B458" s="199"/>
      <c r="C458" s="12" t="s">
        <v>108</v>
      </c>
      <c r="D458" s="160" t="s">
        <v>44</v>
      </c>
      <c r="E458" s="88">
        <v>45000</v>
      </c>
      <c r="F458" s="51">
        <v>43123.97</v>
      </c>
      <c r="G458" s="119">
        <f t="shared" si="6"/>
        <v>95.83104444444444</v>
      </c>
    </row>
    <row r="459" spans="1:7" ht="13.5">
      <c r="A459" s="199"/>
      <c r="B459" s="199"/>
      <c r="C459" s="12" t="s">
        <v>102</v>
      </c>
      <c r="D459" s="160" t="s">
        <v>86</v>
      </c>
      <c r="E459" s="88">
        <v>500</v>
      </c>
      <c r="F459" s="51">
        <v>311</v>
      </c>
      <c r="G459" s="119">
        <f t="shared" si="6"/>
        <v>62.2</v>
      </c>
    </row>
    <row r="460" spans="1:7" ht="13.5">
      <c r="A460" s="199"/>
      <c r="B460" s="199"/>
      <c r="C460" s="12" t="s">
        <v>58</v>
      </c>
      <c r="D460" s="160" t="s">
        <v>56</v>
      </c>
      <c r="E460" s="88">
        <v>72000</v>
      </c>
      <c r="F460" s="51">
        <v>68656.12</v>
      </c>
      <c r="G460" s="119">
        <f t="shared" si="6"/>
        <v>95.35572222222221</v>
      </c>
    </row>
    <row r="461" spans="1:7" ht="13.5">
      <c r="A461" s="199"/>
      <c r="B461" s="199"/>
      <c r="C461" s="12" t="s">
        <v>73</v>
      </c>
      <c r="D461" s="160" t="s">
        <v>230</v>
      </c>
      <c r="E461" s="88">
        <v>1500</v>
      </c>
      <c r="F461" s="51">
        <v>1076.84</v>
      </c>
      <c r="G461" s="119">
        <f t="shared" si="6"/>
        <v>71.78933333333333</v>
      </c>
    </row>
    <row r="462" spans="1:7" ht="13.5">
      <c r="A462" s="199"/>
      <c r="B462" s="199"/>
      <c r="C462" s="12" t="s">
        <v>62</v>
      </c>
      <c r="D462" s="160" t="s">
        <v>50</v>
      </c>
      <c r="E462" s="88">
        <v>12000</v>
      </c>
      <c r="F462" s="51">
        <v>10036.25</v>
      </c>
      <c r="G462" s="119">
        <f t="shared" si="6"/>
        <v>83.63541666666666</v>
      </c>
    </row>
    <row r="463" spans="1:7" ht="27">
      <c r="A463" s="199"/>
      <c r="B463" s="199"/>
      <c r="C463" s="12" t="s">
        <v>111</v>
      </c>
      <c r="D463" s="160" t="s">
        <v>78</v>
      </c>
      <c r="E463" s="88">
        <v>3464</v>
      </c>
      <c r="F463" s="51">
        <v>3464</v>
      </c>
      <c r="G463" s="119">
        <f t="shared" si="6"/>
        <v>100</v>
      </c>
    </row>
    <row r="464" spans="1:7" ht="13.5">
      <c r="A464" s="199"/>
      <c r="B464" s="199"/>
      <c r="C464" s="12" t="s">
        <v>192</v>
      </c>
      <c r="D464" s="160" t="s">
        <v>193</v>
      </c>
      <c r="E464" s="88">
        <v>159033</v>
      </c>
      <c r="F464" s="51">
        <v>159032</v>
      </c>
      <c r="G464" s="119">
        <f t="shared" si="6"/>
        <v>99.99937119968811</v>
      </c>
    </row>
    <row r="465" spans="1:7" ht="14.25">
      <c r="A465" s="249"/>
      <c r="B465" s="216" t="s">
        <v>134</v>
      </c>
      <c r="C465" s="21"/>
      <c r="D465" s="142" t="s">
        <v>34</v>
      </c>
      <c r="E465" s="94">
        <f>SUM(E466:E469)</f>
        <v>647131</v>
      </c>
      <c r="F465" s="94">
        <f>SUM(F466:F468)</f>
        <v>600684.65</v>
      </c>
      <c r="G465" s="94">
        <f>SUM(G466:G468)</f>
        <v>201.8286641509738</v>
      </c>
    </row>
    <row r="466" spans="1:7" ht="13.5">
      <c r="A466" s="247"/>
      <c r="B466" s="207"/>
      <c r="C466" s="71" t="s">
        <v>16</v>
      </c>
      <c r="D466" s="163" t="s">
        <v>234</v>
      </c>
      <c r="E466" s="91">
        <v>161131</v>
      </c>
      <c r="F466" s="91">
        <v>151168.82</v>
      </c>
      <c r="G466" s="91">
        <f>F466/E466*100</f>
        <v>93.81734116960733</v>
      </c>
    </row>
    <row r="467" spans="1:7" ht="13.5">
      <c r="A467" s="199"/>
      <c r="B467" s="199"/>
      <c r="C467" s="12" t="s">
        <v>59</v>
      </c>
      <c r="D467" s="160" t="s">
        <v>60</v>
      </c>
      <c r="E467" s="88">
        <v>2000</v>
      </c>
      <c r="F467" s="51">
        <v>300.12</v>
      </c>
      <c r="G467" s="119">
        <f t="shared" si="6"/>
        <v>15.006</v>
      </c>
    </row>
    <row r="468" spans="1:7" ht="13.5">
      <c r="A468" s="199"/>
      <c r="B468" s="199"/>
      <c r="C468" s="12" t="s">
        <v>58</v>
      </c>
      <c r="D468" s="160" t="s">
        <v>56</v>
      </c>
      <c r="E468" s="88">
        <v>483000</v>
      </c>
      <c r="F468" s="51">
        <v>449215.71</v>
      </c>
      <c r="G468" s="119">
        <f t="shared" si="6"/>
        <v>93.00532298136646</v>
      </c>
    </row>
    <row r="469" spans="1:7" ht="13.5">
      <c r="A469" s="199"/>
      <c r="B469" s="199"/>
      <c r="C469" s="12" t="s">
        <v>123</v>
      </c>
      <c r="D469" s="160" t="s">
        <v>124</v>
      </c>
      <c r="E469" s="88">
        <v>1000</v>
      </c>
      <c r="F469" s="51">
        <v>0</v>
      </c>
      <c r="G469" s="119">
        <f t="shared" si="6"/>
        <v>0</v>
      </c>
    </row>
    <row r="470" spans="1:7" ht="15.75">
      <c r="A470" s="242"/>
      <c r="B470" s="194" t="s">
        <v>155</v>
      </c>
      <c r="C470" s="17"/>
      <c r="D470" s="156" t="s">
        <v>156</v>
      </c>
      <c r="E470" s="83">
        <f>SUM(E471:E473)</f>
        <v>4000</v>
      </c>
      <c r="F470" s="83">
        <f>SUM(F471:F473)</f>
        <v>3137.8900000000003</v>
      </c>
      <c r="G470" s="123">
        <f t="shared" si="6"/>
        <v>78.44725000000001</v>
      </c>
    </row>
    <row r="471" spans="1:7" ht="15.75">
      <c r="A471" s="199"/>
      <c r="B471" s="239"/>
      <c r="C471" s="14" t="s">
        <v>59</v>
      </c>
      <c r="D471" s="157" t="s">
        <v>60</v>
      </c>
      <c r="E471" s="84">
        <v>2000</v>
      </c>
      <c r="F471" s="50">
        <v>1668.91</v>
      </c>
      <c r="G471" s="119">
        <f t="shared" si="6"/>
        <v>83.44550000000001</v>
      </c>
    </row>
    <row r="472" spans="1:7" ht="15.75">
      <c r="A472" s="199"/>
      <c r="B472" s="239"/>
      <c r="C472" s="14" t="s">
        <v>58</v>
      </c>
      <c r="D472" s="157" t="s">
        <v>56</v>
      </c>
      <c r="E472" s="84">
        <v>1000</v>
      </c>
      <c r="F472" s="50">
        <v>847.98</v>
      </c>
      <c r="G472" s="119">
        <f t="shared" si="6"/>
        <v>84.798</v>
      </c>
    </row>
    <row r="473" spans="1:7" ht="15.75">
      <c r="A473" s="199"/>
      <c r="B473" s="239"/>
      <c r="C473" s="14" t="s">
        <v>62</v>
      </c>
      <c r="D473" s="157" t="s">
        <v>50</v>
      </c>
      <c r="E473" s="84">
        <v>1000</v>
      </c>
      <c r="F473" s="50">
        <v>621</v>
      </c>
      <c r="G473" s="119">
        <f t="shared" si="6"/>
        <v>62.1</v>
      </c>
    </row>
    <row r="474" spans="1:7" ht="15.75">
      <c r="A474" s="252"/>
      <c r="B474" s="206" t="s">
        <v>235</v>
      </c>
      <c r="C474" s="72"/>
      <c r="D474" s="166" t="s">
        <v>236</v>
      </c>
      <c r="E474" s="95">
        <f>SUM(E475)</f>
        <v>34500</v>
      </c>
      <c r="F474" s="95">
        <f>SUM(F475)</f>
        <v>34440</v>
      </c>
      <c r="G474" s="129">
        <f t="shared" si="6"/>
        <v>99.82608695652175</v>
      </c>
    </row>
    <row r="475" spans="1:7" ht="15.75">
      <c r="A475" s="199"/>
      <c r="B475" s="239"/>
      <c r="C475" s="14" t="s">
        <v>58</v>
      </c>
      <c r="D475" s="157" t="s">
        <v>237</v>
      </c>
      <c r="E475" s="84">
        <v>34500</v>
      </c>
      <c r="F475" s="50">
        <v>34440</v>
      </c>
      <c r="G475" s="119">
        <f t="shared" si="6"/>
        <v>99.82608695652175</v>
      </c>
    </row>
    <row r="476" spans="1:7" ht="14.25">
      <c r="A476" s="252"/>
      <c r="B476" s="217" t="s">
        <v>136</v>
      </c>
      <c r="C476" s="73"/>
      <c r="D476" s="166" t="s">
        <v>54</v>
      </c>
      <c r="E476" s="95">
        <f>SUM(E477:E478)</f>
        <v>190000</v>
      </c>
      <c r="F476" s="95">
        <f>SUM(F477:F478)</f>
        <v>189704.48</v>
      </c>
      <c r="G476" s="123">
        <f t="shared" si="6"/>
        <v>99.84446315789475</v>
      </c>
    </row>
    <row r="477" spans="1:7" ht="13.5">
      <c r="A477" s="198"/>
      <c r="B477" s="198"/>
      <c r="C477" s="10">
        <v>4260</v>
      </c>
      <c r="D477" s="141" t="s">
        <v>44</v>
      </c>
      <c r="E477" s="87">
        <v>129400</v>
      </c>
      <c r="F477" s="51">
        <v>129147.66</v>
      </c>
      <c r="G477" s="119">
        <f t="shared" si="6"/>
        <v>99.80499227202473</v>
      </c>
    </row>
    <row r="478" spans="1:7" ht="13.5">
      <c r="A478" s="198"/>
      <c r="B478" s="198"/>
      <c r="C478" s="10">
        <v>4270</v>
      </c>
      <c r="D478" s="141" t="s">
        <v>55</v>
      </c>
      <c r="E478" s="87">
        <v>60600</v>
      </c>
      <c r="F478" s="51">
        <v>60556.82</v>
      </c>
      <c r="G478" s="119">
        <f t="shared" si="6"/>
        <v>99.92874587458745</v>
      </c>
    </row>
    <row r="479" spans="1:7" ht="14.25">
      <c r="A479" s="251"/>
      <c r="B479" s="217" t="s">
        <v>139</v>
      </c>
      <c r="C479" s="19"/>
      <c r="D479" s="164" t="s">
        <v>76</v>
      </c>
      <c r="E479" s="92">
        <f>SUM(E480)</f>
        <v>20000</v>
      </c>
      <c r="F479" s="92">
        <f>SUM(F480)</f>
        <v>5000</v>
      </c>
      <c r="G479" s="123">
        <f t="shared" si="6"/>
        <v>25</v>
      </c>
    </row>
    <row r="480" spans="1:7" ht="13.5">
      <c r="A480" s="198"/>
      <c r="B480" s="198"/>
      <c r="C480" s="10" t="s">
        <v>58</v>
      </c>
      <c r="D480" s="141" t="s">
        <v>56</v>
      </c>
      <c r="E480" s="87">
        <v>20000</v>
      </c>
      <c r="F480" s="51">
        <v>5000</v>
      </c>
      <c r="G480" s="119">
        <f t="shared" si="6"/>
        <v>25</v>
      </c>
    </row>
    <row r="481" spans="1:7" ht="27">
      <c r="A481" s="209">
        <v>921</v>
      </c>
      <c r="B481" s="196"/>
      <c r="C481" s="3"/>
      <c r="D481" s="158" t="s">
        <v>35</v>
      </c>
      <c r="E481" s="85">
        <f>SUM(E482,E486,E490,)</f>
        <v>395649</v>
      </c>
      <c r="F481" s="85">
        <f>SUM(F482,F486,F490,)</f>
        <v>385495.14</v>
      </c>
      <c r="G481" s="132">
        <f t="shared" si="6"/>
        <v>97.43361919276936</v>
      </c>
    </row>
    <row r="482" spans="1:7" ht="14.25">
      <c r="A482" s="217"/>
      <c r="B482" s="217" t="s">
        <v>244</v>
      </c>
      <c r="C482" s="73"/>
      <c r="D482" s="166" t="s">
        <v>245</v>
      </c>
      <c r="E482" s="95">
        <f>SUM(E483:E485)</f>
        <v>33800</v>
      </c>
      <c r="F482" s="95">
        <f>SUM(F483:F485)</f>
        <v>30622.33</v>
      </c>
      <c r="G482" s="129">
        <f t="shared" si="6"/>
        <v>90.59860946745563</v>
      </c>
    </row>
    <row r="483" spans="1:7" ht="13.5">
      <c r="A483" s="207"/>
      <c r="B483" s="247"/>
      <c r="C483" s="71" t="s">
        <v>69</v>
      </c>
      <c r="D483" s="163" t="s">
        <v>88</v>
      </c>
      <c r="E483" s="91">
        <v>300</v>
      </c>
      <c r="F483" s="91">
        <v>300</v>
      </c>
      <c r="G483" s="126">
        <f t="shared" si="6"/>
        <v>100</v>
      </c>
    </row>
    <row r="484" spans="1:7" ht="13.5">
      <c r="A484" s="207"/>
      <c r="B484" s="247"/>
      <c r="C484" s="71" t="s">
        <v>59</v>
      </c>
      <c r="D484" s="163" t="s">
        <v>60</v>
      </c>
      <c r="E484" s="91">
        <v>6985</v>
      </c>
      <c r="F484" s="91">
        <v>6831.83</v>
      </c>
      <c r="G484" s="126">
        <f t="shared" si="6"/>
        <v>97.80715819613457</v>
      </c>
    </row>
    <row r="485" spans="1:7" ht="13.5">
      <c r="A485" s="207"/>
      <c r="B485" s="247"/>
      <c r="C485" s="71" t="s">
        <v>58</v>
      </c>
      <c r="D485" s="163" t="s">
        <v>56</v>
      </c>
      <c r="E485" s="91">
        <v>26515</v>
      </c>
      <c r="F485" s="91">
        <v>23490.5</v>
      </c>
      <c r="G485" s="126">
        <f t="shared" si="6"/>
        <v>88.59324910428059</v>
      </c>
    </row>
    <row r="486" spans="1:7" ht="14.25">
      <c r="A486" s="252"/>
      <c r="B486" s="217" t="s">
        <v>133</v>
      </c>
      <c r="C486" s="73"/>
      <c r="D486" s="166" t="s">
        <v>36</v>
      </c>
      <c r="E486" s="95">
        <f>SUM(E487:E489)</f>
        <v>356013</v>
      </c>
      <c r="F486" s="95">
        <f>SUM(F487:F489)</f>
        <v>351613</v>
      </c>
      <c r="G486" s="123">
        <f t="shared" si="6"/>
        <v>98.76409007536242</v>
      </c>
    </row>
    <row r="487" spans="1:7" ht="27">
      <c r="A487" s="199"/>
      <c r="B487" s="199"/>
      <c r="C487" s="12" t="s">
        <v>141</v>
      </c>
      <c r="D487" s="160" t="s">
        <v>142</v>
      </c>
      <c r="E487" s="88">
        <v>355000</v>
      </c>
      <c r="F487" s="51">
        <v>350700</v>
      </c>
      <c r="G487" s="119">
        <f t="shared" si="6"/>
        <v>98.78873239436619</v>
      </c>
    </row>
    <row r="488" spans="1:7" ht="13.5">
      <c r="A488" s="199"/>
      <c r="B488" s="199"/>
      <c r="C488" s="12" t="s">
        <v>59</v>
      </c>
      <c r="D488" s="160" t="s">
        <v>60</v>
      </c>
      <c r="E488" s="88">
        <v>113</v>
      </c>
      <c r="F488" s="51">
        <v>96.88</v>
      </c>
      <c r="G488" s="119">
        <f t="shared" si="6"/>
        <v>85.73451327433628</v>
      </c>
    </row>
    <row r="489" spans="1:7" ht="13.5">
      <c r="A489" s="199"/>
      <c r="B489" s="199"/>
      <c r="C489" s="12" t="s">
        <v>58</v>
      </c>
      <c r="D489" s="160" t="s">
        <v>56</v>
      </c>
      <c r="E489" s="88">
        <v>900</v>
      </c>
      <c r="F489" s="51">
        <v>816.12</v>
      </c>
      <c r="G489" s="119">
        <f>F489/E489*100</f>
        <v>90.68</v>
      </c>
    </row>
    <row r="490" spans="1:7" ht="14.25">
      <c r="A490" s="252"/>
      <c r="B490" s="217" t="s">
        <v>238</v>
      </c>
      <c r="C490" s="72"/>
      <c r="D490" s="166" t="s">
        <v>76</v>
      </c>
      <c r="E490" s="95">
        <f>SUM(E491:E492)</f>
        <v>5836</v>
      </c>
      <c r="F490" s="95">
        <f>SUM(F491:F492)</f>
        <v>3259.8099999999995</v>
      </c>
      <c r="G490" s="129">
        <f>F490/E490*100</f>
        <v>55.856922549691554</v>
      </c>
    </row>
    <row r="491" spans="1:7" ht="13.5">
      <c r="A491" s="199"/>
      <c r="B491" s="199"/>
      <c r="C491" s="12" t="s">
        <v>59</v>
      </c>
      <c r="D491" s="160" t="s">
        <v>60</v>
      </c>
      <c r="E491" s="88">
        <v>2000</v>
      </c>
      <c r="F491" s="51">
        <v>1163.82</v>
      </c>
      <c r="G491" s="119">
        <f>F491/E491*100</f>
        <v>58.190999999999995</v>
      </c>
    </row>
    <row r="492" spans="1:7" ht="13.5">
      <c r="A492" s="199"/>
      <c r="B492" s="199"/>
      <c r="C492" s="12" t="s">
        <v>58</v>
      </c>
      <c r="D492" s="160" t="s">
        <v>56</v>
      </c>
      <c r="E492" s="88">
        <v>3836</v>
      </c>
      <c r="F492" s="51">
        <v>2095.99</v>
      </c>
      <c r="G492" s="119">
        <f>F492/E492*100</f>
        <v>54.639989572471315</v>
      </c>
    </row>
    <row r="493" spans="1:7" ht="20.25" customHeight="1">
      <c r="A493" s="204">
        <v>926</v>
      </c>
      <c r="B493" s="191"/>
      <c r="C493" s="18"/>
      <c r="D493" s="153" t="s">
        <v>181</v>
      </c>
      <c r="E493" s="80">
        <f>SUM(E502,E494,)</f>
        <v>125767</v>
      </c>
      <c r="F493" s="80">
        <f>SUM(F502,F494,)</f>
        <v>117679.33000000002</v>
      </c>
      <c r="G493" s="133">
        <f aca="true" t="shared" si="7" ref="G493:G504">F493/E493*100</f>
        <v>93.56932263630365</v>
      </c>
    </row>
    <row r="494" spans="1:7" ht="20.25" customHeight="1">
      <c r="A494" s="268"/>
      <c r="B494" s="217" t="s">
        <v>162</v>
      </c>
      <c r="C494" s="20"/>
      <c r="D494" s="164" t="s">
        <v>163</v>
      </c>
      <c r="E494" s="92">
        <f>SUM(E495:E501)</f>
        <v>75767</v>
      </c>
      <c r="F494" s="92">
        <f>SUM(F495:F501)</f>
        <v>67681.85</v>
      </c>
      <c r="G494" s="123">
        <f t="shared" si="7"/>
        <v>89.32892948117255</v>
      </c>
    </row>
    <row r="495" spans="1:7" ht="20.25" customHeight="1">
      <c r="A495" s="195"/>
      <c r="B495" s="195"/>
      <c r="C495" s="54" t="s">
        <v>69</v>
      </c>
      <c r="D495" s="157" t="s">
        <v>70</v>
      </c>
      <c r="E495" s="84">
        <v>9000</v>
      </c>
      <c r="F495" s="84">
        <v>9000</v>
      </c>
      <c r="G495" s="119">
        <f t="shared" si="7"/>
        <v>100</v>
      </c>
    </row>
    <row r="496" spans="1:7" ht="20.25" customHeight="1">
      <c r="A496" s="269"/>
      <c r="B496" s="240"/>
      <c r="C496" s="14" t="s">
        <v>59</v>
      </c>
      <c r="D496" s="157" t="s">
        <v>60</v>
      </c>
      <c r="E496" s="84">
        <v>9000</v>
      </c>
      <c r="F496" s="50">
        <v>6945.02</v>
      </c>
      <c r="G496" s="119">
        <f t="shared" si="7"/>
        <v>77.16688888888889</v>
      </c>
    </row>
    <row r="497" spans="1:7" ht="20.25" customHeight="1">
      <c r="A497" s="269"/>
      <c r="B497" s="240"/>
      <c r="C497" s="14" t="s">
        <v>108</v>
      </c>
      <c r="D497" s="157" t="s">
        <v>44</v>
      </c>
      <c r="E497" s="84">
        <v>7100</v>
      </c>
      <c r="F497" s="50">
        <v>6909.42</v>
      </c>
      <c r="G497" s="119">
        <f t="shared" si="7"/>
        <v>97.31577464788732</v>
      </c>
    </row>
    <row r="498" spans="1:7" ht="20.25" customHeight="1">
      <c r="A498" s="269"/>
      <c r="B498" s="240"/>
      <c r="C498" s="14" t="s">
        <v>58</v>
      </c>
      <c r="D498" s="157" t="s">
        <v>56</v>
      </c>
      <c r="E498" s="84">
        <v>12100</v>
      </c>
      <c r="F498" s="50">
        <v>10590.55</v>
      </c>
      <c r="G498" s="119">
        <f t="shared" si="7"/>
        <v>87.52520661157024</v>
      </c>
    </row>
    <row r="499" spans="1:7" ht="18" customHeight="1">
      <c r="A499" s="269"/>
      <c r="B499" s="240"/>
      <c r="C499" s="14" t="s">
        <v>62</v>
      </c>
      <c r="D499" s="157" t="s">
        <v>50</v>
      </c>
      <c r="E499" s="84">
        <v>700</v>
      </c>
      <c r="F499" s="50">
        <v>639.86</v>
      </c>
      <c r="G499" s="119">
        <f t="shared" si="7"/>
        <v>91.40857142857143</v>
      </c>
    </row>
    <row r="500" spans="1:7" ht="32.25" customHeight="1">
      <c r="A500" s="269"/>
      <c r="B500" s="240"/>
      <c r="C500" s="14" t="s">
        <v>213</v>
      </c>
      <c r="D500" s="157" t="s">
        <v>214</v>
      </c>
      <c r="E500" s="84">
        <v>300</v>
      </c>
      <c r="F500" s="50">
        <v>222</v>
      </c>
      <c r="G500" s="119">
        <f t="shared" si="7"/>
        <v>74</v>
      </c>
    </row>
    <row r="501" spans="1:7" ht="17.25" customHeight="1">
      <c r="A501" s="269"/>
      <c r="B501" s="240"/>
      <c r="C501" s="14" t="s">
        <v>57</v>
      </c>
      <c r="D501" s="157" t="s">
        <v>47</v>
      </c>
      <c r="E501" s="84">
        <v>37567</v>
      </c>
      <c r="F501" s="50">
        <v>33375</v>
      </c>
      <c r="G501" s="119">
        <f t="shared" si="7"/>
        <v>88.84127026379535</v>
      </c>
    </row>
    <row r="502" spans="1:7" ht="18" customHeight="1">
      <c r="A502" s="270"/>
      <c r="B502" s="241" t="s">
        <v>140</v>
      </c>
      <c r="C502" s="74"/>
      <c r="D502" s="188" t="s">
        <v>76</v>
      </c>
      <c r="E502" s="95">
        <f>SUM(E503)</f>
        <v>50000</v>
      </c>
      <c r="F502" s="70">
        <f>SUM(F503)</f>
        <v>49997.48</v>
      </c>
      <c r="G502" s="123">
        <f t="shared" si="7"/>
        <v>99.99496</v>
      </c>
    </row>
    <row r="503" spans="1:7" ht="45.75" customHeight="1">
      <c r="A503" s="198"/>
      <c r="B503" s="198"/>
      <c r="C503" s="10">
        <v>2820</v>
      </c>
      <c r="D503" s="141" t="s">
        <v>61</v>
      </c>
      <c r="E503" s="64">
        <v>50000</v>
      </c>
      <c r="F503" s="51">
        <v>49997.48</v>
      </c>
      <c r="G503" s="119">
        <f t="shared" si="7"/>
        <v>99.99496</v>
      </c>
    </row>
    <row r="504" spans="1:7" ht="19.5" customHeight="1">
      <c r="A504" s="276" t="s">
        <v>19</v>
      </c>
      <c r="B504" s="276"/>
      <c r="C504" s="276"/>
      <c r="D504" s="276"/>
      <c r="E504" s="108">
        <f>SUM(E493,E481,E449,E445,E359,E343,E215,E212,E208,E187,E160,E93,E85,E70,E52,E16,E6,)</f>
        <v>20361718.01</v>
      </c>
      <c r="F504" s="108">
        <f>SUM(F493,F481,F449,F445,F359,F343,F215,F212,F208,F187,F160,F93,F85,F70,F52,F16,F6,)</f>
        <v>19588725.09</v>
      </c>
      <c r="G504" s="134">
        <f t="shared" si="7"/>
        <v>96.2036949945954</v>
      </c>
    </row>
    <row r="505" spans="1:5" ht="12.75" customHeight="1">
      <c r="A505" s="275"/>
      <c r="B505" s="275"/>
      <c r="C505" s="273"/>
      <c r="D505" s="273"/>
      <c r="E505" s="109"/>
    </row>
    <row r="506" ht="12.75">
      <c r="E506" s="109"/>
    </row>
  </sheetData>
  <sheetProtection/>
  <mergeCells count="8">
    <mergeCell ref="A354:A356"/>
    <mergeCell ref="A505:D505"/>
    <mergeCell ref="A504:D504"/>
    <mergeCell ref="A190:A204"/>
    <mergeCell ref="A2:E2"/>
    <mergeCell ref="A95:A100"/>
    <mergeCell ref="A107:A121"/>
    <mergeCell ref="A102:A104"/>
  </mergeCells>
  <printOptions/>
  <pageMargins left="0.75" right="0.75" top="0.75" bottom="1" header="0.38" footer="0.5"/>
  <pageSetup firstPageNumber="1" useFirstPageNumber="1" horizontalDpi="600" verticalDpi="600" orientation="portrait" paperSize="9" scale="72" r:id="rId1"/>
  <headerFooter alignWithMargins="0">
    <oddHeader>&amp;RZałącznik Nr 2</oddHeader>
    <oddFooter>&amp;CStrona &amp;P</oddFooter>
  </headerFooter>
  <rowBreaks count="9" manualBreakCount="9">
    <brk id="51" max="6" man="1"/>
    <brk id="92" max="6" man="1"/>
    <brk id="159" max="6" man="1"/>
    <brk id="211" max="6" man="1"/>
    <brk id="262" max="6" man="1"/>
    <brk id="303" max="6" man="1"/>
    <brk id="358" max="6" man="1"/>
    <brk id="404" max="6" man="1"/>
    <brk id="4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--</cp:lastModifiedBy>
  <cp:lastPrinted>2016-03-16T12:35:48Z</cp:lastPrinted>
  <dcterms:created xsi:type="dcterms:W3CDTF">1997-02-26T13:46:56Z</dcterms:created>
  <dcterms:modified xsi:type="dcterms:W3CDTF">2019-03-05T08:50:24Z</dcterms:modified>
  <cp:category/>
  <cp:version/>
  <cp:contentType/>
  <cp:contentStatus/>
</cp:coreProperties>
</file>